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:\SOUTĚŽE SCH\2025\SPS\118_25 Pravidelné prohlídky, revize a opravy eskalátorů a travelátorů 2025-2026\3. ke zveřejnění\"/>
    </mc:Choice>
  </mc:AlternateContent>
  <xr:revisionPtr revIDLastSave="0" documentId="13_ncr:1_{E13096CA-129C-47D8-A7F3-79AE937E87E7}" xr6:coauthVersionLast="47" xr6:coauthVersionMax="47" xr10:uidLastSave="{00000000-0000-0000-0000-000000000000}"/>
  <bookViews>
    <workbookView xWindow="-28920" yWindow="-75" windowWidth="29040" windowHeight="15720" firstSheet="1" activeTab="1" xr2:uid="{00000000-000D-0000-FFFF-FFFF00000000}"/>
  </bookViews>
  <sheets>
    <sheet name="Rekapitulace stavby" sheetId="1" state="veryHidden" r:id="rId1"/>
    <sheet name="OR_PHA - Pravidelná servi..." sheetId="2" r:id="rId2"/>
  </sheets>
  <definedNames>
    <definedName name="_xlnm._FilterDatabase" localSheetId="1" hidden="1">'OR_PHA - Pravidelná servi...'!$C$116:$K$269</definedName>
    <definedName name="_xlnm.Print_Titles" localSheetId="1">'OR_PHA - Pravidelná servi...'!$116:$116</definedName>
    <definedName name="_xlnm.Print_Titles" localSheetId="0">'Rekapitulace stavby'!$92:$92</definedName>
    <definedName name="_xlnm.Print_Area" localSheetId="1">'OR_PHA - Pravidelná servi...'!$C$4:$J$76,'OR_PHA - Pravidelná servi...'!$C$82:$J$100,'OR_PHA - Pravidelná servi...'!$C$106:$K$269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29" i="2"/>
  <c r="BH129" i="2"/>
  <c r="BG129" i="2"/>
  <c r="F33" i="2" s="1"/>
  <c r="BF129" i="2"/>
  <c r="T129" i="2"/>
  <c r="R129" i="2"/>
  <c r="P129" i="2"/>
  <c r="BI124" i="2"/>
  <c r="BH124" i="2"/>
  <c r="BG124" i="2"/>
  <c r="BF124" i="2"/>
  <c r="T124" i="2"/>
  <c r="R124" i="2"/>
  <c r="P124" i="2"/>
  <c r="BI119" i="2"/>
  <c r="F35" i="2" s="1"/>
  <c r="BH119" i="2"/>
  <c r="F34" i="2" s="1"/>
  <c r="BG119" i="2"/>
  <c r="BF119" i="2"/>
  <c r="J32" i="2" s="1"/>
  <c r="T119" i="2"/>
  <c r="R119" i="2"/>
  <c r="P119" i="2"/>
  <c r="J113" i="2"/>
  <c r="F113" i="2"/>
  <c r="F111" i="2"/>
  <c r="E109" i="2"/>
  <c r="J89" i="2"/>
  <c r="F89" i="2"/>
  <c r="F87" i="2"/>
  <c r="E85" i="2"/>
  <c r="J16" i="2"/>
  <c r="E16" i="2"/>
  <c r="F114" i="2" s="1"/>
  <c r="J15" i="2"/>
  <c r="J10" i="2"/>
  <c r="J111" i="2"/>
  <c r="L90" i="1"/>
  <c r="AM90" i="1"/>
  <c r="AM89" i="1"/>
  <c r="L89" i="1"/>
  <c r="AM87" i="1"/>
  <c r="L87" i="1"/>
  <c r="L85" i="1"/>
  <c r="L84" i="1"/>
  <c r="BK216" i="2"/>
  <c r="J208" i="2"/>
  <c r="BK183" i="2"/>
  <c r="J235" i="2"/>
  <c r="BK215" i="2"/>
  <c r="BK205" i="2"/>
  <c r="J188" i="2"/>
  <c r="J246" i="2"/>
  <c r="J196" i="2"/>
  <c r="J179" i="2"/>
  <c r="BK160" i="2"/>
  <c r="BK119" i="2"/>
  <c r="BK258" i="2"/>
  <c r="BK251" i="2"/>
  <c r="BK246" i="2"/>
  <c r="J191" i="2"/>
  <c r="J147" i="2"/>
  <c r="BK171" i="2"/>
  <c r="BK229" i="2"/>
  <c r="BK239" i="2"/>
  <c r="BK262" i="2"/>
  <c r="J247" i="2"/>
  <c r="J190" i="2"/>
  <c r="BK150" i="2"/>
  <c r="J176" i="2"/>
  <c r="J237" i="2"/>
  <c r="J231" i="2"/>
  <c r="BK155" i="2"/>
  <c r="J226" i="2"/>
  <c r="J220" i="2"/>
  <c r="BK212" i="2"/>
  <c r="BK207" i="2"/>
  <c r="BK198" i="2"/>
  <c r="BK182" i="2"/>
  <c r="J164" i="2"/>
  <c r="J150" i="2"/>
  <c r="BK245" i="2"/>
  <c r="J198" i="2"/>
  <c r="J186" i="2"/>
  <c r="J180" i="2"/>
  <c r="J172" i="2"/>
  <c r="J162" i="2"/>
  <c r="J154" i="2"/>
  <c r="BK147" i="2"/>
  <c r="BK267" i="2"/>
  <c r="J265" i="2"/>
  <c r="J260" i="2"/>
  <c r="BK254" i="2"/>
  <c r="BK250" i="2"/>
  <c r="J244" i="2"/>
  <c r="BK213" i="2"/>
  <c r="BK186" i="2"/>
  <c r="BK169" i="2"/>
  <c r="BK157" i="2"/>
  <c r="J268" i="2"/>
  <c r="BK231" i="2"/>
  <c r="BK223" i="2"/>
  <c r="BK218" i="2"/>
  <c r="J213" i="2"/>
  <c r="J209" i="2"/>
  <c r="BK204" i="2"/>
  <c r="J192" i="2"/>
  <c r="BK179" i="2"/>
  <c r="J161" i="2"/>
  <c r="BK222" i="2"/>
  <c r="BK240" i="2"/>
  <c r="BK232" i="2"/>
  <c r="J222" i="2"/>
  <c r="BK217" i="2"/>
  <c r="J212" i="2"/>
  <c r="BK209" i="2"/>
  <c r="BK206" i="2"/>
  <c r="J199" i="2"/>
  <c r="BK175" i="2"/>
  <c r="J134" i="2"/>
  <c r="BK201" i="2"/>
  <c r="J193" i="2"/>
  <c r="BK176" i="2"/>
  <c r="BK168" i="2"/>
  <c r="J155" i="2"/>
  <c r="J148" i="2"/>
  <c r="J267" i="2"/>
  <c r="J262" i="2"/>
  <c r="J254" i="2"/>
  <c r="BK252" i="2"/>
  <c r="J248" i="2"/>
  <c r="J245" i="2"/>
  <c r="BK241" i="2"/>
  <c r="BK197" i="2"/>
  <c r="J174" i="2"/>
  <c r="BK161" i="2"/>
  <c r="BK225" i="2"/>
  <c r="BK162" i="2"/>
  <c r="J139" i="2"/>
  <c r="J229" i="2"/>
  <c r="BK214" i="2"/>
  <c r="BK203" i="2"/>
  <c r="BK184" i="2"/>
  <c r="BK146" i="2"/>
  <c r="BK190" i="2"/>
  <c r="BK174" i="2"/>
  <c r="J159" i="2"/>
  <c r="J124" i="2"/>
  <c r="BK256" i="2"/>
  <c r="J250" i="2"/>
  <c r="J239" i="2"/>
  <c r="J177" i="2"/>
  <c r="J153" i="2"/>
  <c r="BK180" i="2"/>
  <c r="J236" i="2"/>
  <c r="J224" i="2"/>
  <c r="BK151" i="2"/>
  <c r="J227" i="2"/>
  <c r="J217" i="2"/>
  <c r="BK211" i="2"/>
  <c r="BK208" i="2"/>
  <c r="J203" i="2"/>
  <c r="BK194" i="2"/>
  <c r="J169" i="2"/>
  <c r="BK129" i="2"/>
  <c r="BK202" i="2"/>
  <c r="J195" i="2"/>
  <c r="BK181" i="2"/>
  <c r="J171" i="2"/>
  <c r="BK166" i="2"/>
  <c r="BK158" i="2"/>
  <c r="J151" i="2"/>
  <c r="BK139" i="2"/>
  <c r="BK265" i="2"/>
  <c r="BK260" i="2"/>
  <c r="J255" i="2"/>
  <c r="J252" i="2"/>
  <c r="BK248" i="2"/>
  <c r="BK244" i="2"/>
  <c r="BK238" i="2"/>
  <c r="BK195" i="2"/>
  <c r="J183" i="2"/>
  <c r="J170" i="2"/>
  <c r="BK159" i="2"/>
  <c r="J201" i="2"/>
  <c r="BK188" i="2"/>
  <c r="BK167" i="2"/>
  <c r="J157" i="2"/>
  <c r="J146" i="2"/>
  <c r="BK236" i="2"/>
  <c r="J234" i="2"/>
  <c r="J230" i="2"/>
  <c r="BK220" i="2"/>
  <c r="J258" i="2"/>
  <c r="BK249" i="2"/>
  <c r="J243" i="2"/>
  <c r="BK237" i="2"/>
  <c r="J182" i="2"/>
  <c r="J168" i="2"/>
  <c r="BK192" i="2"/>
  <c r="J184" i="2"/>
  <c r="BK177" i="2"/>
  <c r="J158" i="2"/>
  <c r="BK149" i="2"/>
  <c r="BK124" i="2"/>
  <c r="J232" i="2"/>
  <c r="BK226" i="2"/>
  <c r="J156" i="2"/>
  <c r="BK234" i="2"/>
  <c r="BK228" i="2"/>
  <c r="BK219" i="2"/>
  <c r="J215" i="2"/>
  <c r="BK210" i="2"/>
  <c r="J207" i="2"/>
  <c r="J202" i="2"/>
  <c r="BK196" i="2"/>
  <c r="BK170" i="2"/>
  <c r="BK153" i="2"/>
  <c r="BK199" i="2"/>
  <c r="J194" i="2"/>
  <c r="J185" i="2"/>
  <c r="J175" i="2"/>
  <c r="J167" i="2"/>
  <c r="J163" i="2"/>
  <c r="J149" i="2"/>
  <c r="J129" i="2"/>
  <c r="BK264" i="2"/>
  <c r="J256" i="2"/>
  <c r="BK253" i="2"/>
  <c r="J251" i="2"/>
  <c r="BK247" i="2"/>
  <c r="BK242" i="2"/>
  <c r="BK189" i="2"/>
  <c r="BK172" i="2"/>
  <c r="BK154" i="2"/>
  <c r="J204" i="2"/>
  <c r="J187" i="2"/>
  <c r="BK178" i="2"/>
  <c r="BK163" i="2"/>
  <c r="BK156" i="2"/>
  <c r="BK268" i="2"/>
  <c r="BK233" i="2"/>
  <c r="J228" i="2"/>
  <c r="BK221" i="2"/>
  <c r="J241" i="2"/>
  <c r="J238" i="2"/>
  <c r="BK230" i="2"/>
  <c r="BK224" i="2"/>
  <c r="J218" i="2"/>
  <c r="J214" i="2"/>
  <c r="J210" i="2"/>
  <c r="J205" i="2"/>
  <c r="J197" i="2"/>
  <c r="BK185" i="2"/>
  <c r="BK165" i="2"/>
  <c r="J119" i="2"/>
  <c r="BK200" i="2"/>
  <c r="BK191" i="2"/>
  <c r="J178" i="2"/>
  <c r="BK173" i="2"/>
  <c r="J165" i="2"/>
  <c r="J152" i="2"/>
  <c r="AS94" i="1"/>
  <c r="J264" i="2"/>
  <c r="BK255" i="2"/>
  <c r="J253" i="2"/>
  <c r="J249" i="2"/>
  <c r="BK243" i="2"/>
  <c r="J240" i="2"/>
  <c r="BK193" i="2"/>
  <c r="J173" i="2"/>
  <c r="BK164" i="2"/>
  <c r="J189" i="2"/>
  <c r="J181" i="2"/>
  <c r="J166" i="2"/>
  <c r="BK152" i="2"/>
  <c r="BK134" i="2"/>
  <c r="BK235" i="2"/>
  <c r="BK227" i="2"/>
  <c r="J219" i="2"/>
  <c r="J242" i="2"/>
  <c r="J233" i="2"/>
  <c r="J225" i="2"/>
  <c r="J221" i="2"/>
  <c r="J216" i="2"/>
  <c r="J211" i="2"/>
  <c r="J206" i="2"/>
  <c r="J200" i="2"/>
  <c r="BK187" i="2"/>
  <c r="J160" i="2"/>
  <c r="J223" i="2"/>
  <c r="BK148" i="2"/>
  <c r="F32" i="2" l="1"/>
  <c r="BK145" i="2"/>
  <c r="J145" i="2" s="1"/>
  <c r="J97" i="2" s="1"/>
  <c r="T145" i="2"/>
  <c r="T144" i="2"/>
  <c r="R118" i="2"/>
  <c r="R257" i="2"/>
  <c r="BK118" i="2"/>
  <c r="BK266" i="2"/>
  <c r="J266" i="2"/>
  <c r="J99" i="2"/>
  <c r="T118" i="2"/>
  <c r="P266" i="2"/>
  <c r="P118" i="2"/>
  <c r="BK257" i="2"/>
  <c r="J257" i="2"/>
  <c r="J98" i="2"/>
  <c r="P145" i="2"/>
  <c r="P144" i="2" s="1"/>
  <c r="P257" i="2"/>
  <c r="R266" i="2"/>
  <c r="R145" i="2"/>
  <c r="R144" i="2"/>
  <c r="T257" i="2"/>
  <c r="T266" i="2"/>
  <c r="F90" i="2"/>
  <c r="BE134" i="2"/>
  <c r="BE150" i="2"/>
  <c r="BE218" i="2"/>
  <c r="BE219" i="2"/>
  <c r="BE220" i="2"/>
  <c r="BE221" i="2"/>
  <c r="BE224" i="2"/>
  <c r="BE225" i="2"/>
  <c r="BE228" i="2"/>
  <c r="BE231" i="2"/>
  <c r="BE232" i="2"/>
  <c r="BE233" i="2"/>
  <c r="BE235" i="2"/>
  <c r="BE236" i="2"/>
  <c r="BB95" i="1"/>
  <c r="BE151" i="2"/>
  <c r="BE153" i="2"/>
  <c r="BE155" i="2"/>
  <c r="BE159" i="2"/>
  <c r="BE161" i="2"/>
  <c r="BE162" i="2"/>
  <c r="BE165" i="2"/>
  <c r="BE168" i="2"/>
  <c r="BE169" i="2"/>
  <c r="BE172" i="2"/>
  <c r="BE189" i="2"/>
  <c r="BE191" i="2"/>
  <c r="BE193" i="2"/>
  <c r="BE197" i="2"/>
  <c r="BE200" i="2"/>
  <c r="AW95" i="1"/>
  <c r="BC95" i="1"/>
  <c r="BC94" i="1" s="1"/>
  <c r="AY94" i="1" s="1"/>
  <c r="BE146" i="2"/>
  <c r="BE156" i="2"/>
  <c r="BE158" i="2"/>
  <c r="BE160" i="2"/>
  <c r="BE163" i="2"/>
  <c r="BE167" i="2"/>
  <c r="BE177" i="2"/>
  <c r="BE178" i="2"/>
  <c r="BE182" i="2"/>
  <c r="BE183" i="2"/>
  <c r="BE184" i="2"/>
  <c r="BE186" i="2"/>
  <c r="BE192" i="2"/>
  <c r="BE196" i="2"/>
  <c r="BE199" i="2"/>
  <c r="BE237" i="2"/>
  <c r="BE238" i="2"/>
  <c r="BE239" i="2"/>
  <c r="BE240" i="2"/>
  <c r="BE242" i="2"/>
  <c r="BE244" i="2"/>
  <c r="BE245" i="2"/>
  <c r="BE246" i="2"/>
  <c r="BE247" i="2"/>
  <c r="BE248" i="2"/>
  <c r="BE249" i="2"/>
  <c r="BE250" i="2"/>
  <c r="BE251" i="2"/>
  <c r="BE252" i="2"/>
  <c r="BE253" i="2"/>
  <c r="BE254" i="2"/>
  <c r="BE255" i="2"/>
  <c r="BE256" i="2"/>
  <c r="BE258" i="2"/>
  <c r="BE260" i="2"/>
  <c r="BE262" i="2"/>
  <c r="BE264" i="2"/>
  <c r="BE265" i="2"/>
  <c r="BE267" i="2"/>
  <c r="BE129" i="2"/>
  <c r="BE139" i="2"/>
  <c r="BE147" i="2"/>
  <c r="BE148" i="2"/>
  <c r="BE149" i="2"/>
  <c r="BE152" i="2"/>
  <c r="BE154" i="2"/>
  <c r="BE164" i="2"/>
  <c r="BE181" i="2"/>
  <c r="BE185" i="2"/>
  <c r="BE187" i="2"/>
  <c r="BE195" i="2"/>
  <c r="BE201" i="2"/>
  <c r="BE243" i="2"/>
  <c r="BE268" i="2"/>
  <c r="BA95" i="1"/>
  <c r="BA94" i="1" s="1"/>
  <c r="AW94" i="1" s="1"/>
  <c r="AK30" i="1" s="1"/>
  <c r="J87" i="2"/>
  <c r="BE119" i="2"/>
  <c r="BE124" i="2"/>
  <c r="BE157" i="2"/>
  <c r="BE166" i="2"/>
  <c r="BE170" i="2"/>
  <c r="BE171" i="2"/>
  <c r="BE173" i="2"/>
  <c r="BE174" i="2"/>
  <c r="BE175" i="2"/>
  <c r="BE176" i="2"/>
  <c r="BE179" i="2"/>
  <c r="BE180" i="2"/>
  <c r="BE188" i="2"/>
  <c r="BE190" i="2"/>
  <c r="BE194" i="2"/>
  <c r="BE198" i="2"/>
  <c r="BE202" i="2"/>
  <c r="BE203" i="2"/>
  <c r="BE204" i="2"/>
  <c r="BE205" i="2"/>
  <c r="BE206" i="2"/>
  <c r="BE207" i="2"/>
  <c r="BE208" i="2"/>
  <c r="BE209" i="2"/>
  <c r="BE210" i="2"/>
  <c r="BE211" i="2"/>
  <c r="BE212" i="2"/>
  <c r="BE213" i="2"/>
  <c r="BE214" i="2"/>
  <c r="BE215" i="2"/>
  <c r="BE216" i="2"/>
  <c r="BE217" i="2"/>
  <c r="BE222" i="2"/>
  <c r="BE223" i="2"/>
  <c r="BE226" i="2"/>
  <c r="BE227" i="2"/>
  <c r="BE229" i="2"/>
  <c r="BE230" i="2"/>
  <c r="BE234" i="2"/>
  <c r="BE241" i="2"/>
  <c r="BD95" i="1"/>
  <c r="BD94" i="1" s="1"/>
  <c r="W33" i="1" s="1"/>
  <c r="BB94" i="1"/>
  <c r="W31" i="1"/>
  <c r="P117" i="2" l="1"/>
  <c r="AU95" i="1"/>
  <c r="T117" i="2"/>
  <c r="R117" i="2"/>
  <c r="BK144" i="2"/>
  <c r="J144" i="2"/>
  <c r="J96" i="2" s="1"/>
  <c r="J118" i="2"/>
  <c r="J95" i="2"/>
  <c r="AU94" i="1"/>
  <c r="J31" i="2"/>
  <c r="AV95" i="1" s="1"/>
  <c r="AT95" i="1" s="1"/>
  <c r="W30" i="1"/>
  <c r="AX94" i="1"/>
  <c r="W32" i="1"/>
  <c r="F31" i="2"/>
  <c r="AZ95" i="1" s="1"/>
  <c r="AZ94" i="1" s="1"/>
  <c r="W29" i="1" s="1"/>
  <c r="BK117" i="2" l="1"/>
  <c r="J117" i="2" s="1"/>
  <c r="J94" i="2" s="1"/>
  <c r="AV94" i="1"/>
  <c r="AK29" i="1" s="1"/>
  <c r="J28" i="2" l="1"/>
  <c r="AG95" i="1"/>
  <c r="AG94" i="1" s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<sst xmlns="http://schemas.openxmlformats.org/spreadsheetml/2006/main" count="2297" uniqueCount="642">
  <si>
    <t>Export Komplet</t>
  </si>
  <si>
    <t/>
  </si>
  <si>
    <t>2.0</t>
  </si>
  <si>
    <t>ZAMOK</t>
  </si>
  <si>
    <t>False</t>
  </si>
  <si>
    <t>{ea7e1891-d1ed-44bb-a805-0616610a6ef1}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</si>
  <si>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</si>
  <si>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</si>
  <si>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</si>
  <si>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</si>
  <si>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</si>
  <si>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</si>
  <si>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</si>
  <si>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</si>
  <si>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</si>
  <si>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</si>
  <si>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</si>
  <si>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Pravidelná servisní údržba, prohlídky a revize, opravy eskalátorů a travelátorů v obvodu OŘ PHA 2025-2026</t>
  </si>
  <si>
    <t>KSO:</t>
  </si>
  <si>
    <t>CC-CZ:</t>
  </si>
  <si>
    <t>Místo:</t>
  </si>
  <si>
    <t>obvod OŘ Praha</t>
  </si>
  <si>
    <t>Datum:</t>
  </si>
  <si>
    <t>8. 9. 2025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</si>
  <si>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</si>
  <si>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</si>
  <si>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</si>
  <si>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</si>
  <si>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</si>
  <si>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</si>
  <si>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</si>
  <si>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</si>
  <si>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</si>
  <si>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</si>
  <si>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</si>
  <si>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</si>
  <si>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</si>
  <si>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</si>
  <si>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</si>
  <si>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</si>
  <si>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</si>
  <si>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</si>
  <si>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</si>
  <si>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</si>
  <si>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</si>
  <si>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</si>
  <si>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</si>
  <si>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</si>
  <si>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</si>
  <si>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</si>
  <si>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</si>
  <si>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</si>
  <si>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</si>
  <si>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</si>
  <si>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</si>
  <si>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</si>
  <si>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</si>
  <si>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</si>
  <si>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</si>
  <si>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</si>
  <si>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</si>
  <si>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</si>
  <si>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</si>
  <si>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</si>
  <si>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</si>
  <si>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</si>
  <si>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</si>
  <si>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</si>
  <si>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</si>
  <si>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</si>
  <si>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</si>
  <si>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</si>
  <si>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</si>
  <si>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</si>
  <si>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</si>
  <si>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</si>
  <si>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</si>
  <si>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</si>
  <si>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</si>
  <si>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</si>
  <si>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</si>
  <si>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</si>
  <si>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</si>
  <si>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</si>
  <si>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</si>
  <si>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</si>
  <si>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</si>
  <si>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</si>
  <si>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</si>
  <si>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001 - Pravidelná servisní údržba, prohlídky a revize eskalátorů/travelátorů</t>
  </si>
  <si>
    <t>002 - Opravy eskalátorů a travelátorů</t>
  </si>
  <si>
    <t xml:space="preserve">    MAT - Materiál</t>
  </si>
  <si>
    <t xml:space="preserve">    02 - Výjezdy, práce a zkoušky</t>
  </si>
  <si>
    <t xml:space="preserve">    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</si>
  <si>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</si>
  <si>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</si>
  <si>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</si>
  <si>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</si>
  <si>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</si>
  <si>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</si>
  <si>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</si>
  <si>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</si>
  <si>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</si>
  <si>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</si>
  <si>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</si>
  <si>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001</t>
  </si>
  <si>
    <t>Pravidelná servisní údržba, prohlídky a revize eskalátorů/travelátorů</t>
  </si>
  <si>
    <t>ROZPOCET</t>
  </si>
  <si>
    <t>K</t>
  </si>
  <si>
    <t>REV1</t>
  </si>
  <si>
    <t>Pravidelná údržba čtvrtletní eskalátoru/travelátoru včetně dopravy na místo a vyhotovení protokolu o provedení</t>
  </si>
  <si>
    <t>kus</t>
  </si>
  <si>
    <t>4</t>
  </si>
  <si>
    <t>-1616193233</t>
  </si>
  <si>
    <t>P</t>
  </si>
  <si>
    <t>Poznámka k položce:_x000D_
Jedná se o pravidelnou kontrolu a údržbu dle požadavků výrobce jednotlivých zařízení, zejména:_x000D_
_x000D_
1) Pravidelná kontrola zařízení eskalátorů a travelátorů zahrnující kontroly odchylek provozních parametrů, seřízení v tolerancích povolených příslušnými normami nebo pokyny výrobce, přezkoušení funkce zařízení, mazání apod._x000D_
_x000D_
2) Pravidelné posuzování opotřebení částí dopravních zařízení a technického stavu s doporučením rozsahu preventivních oprav_x000D_
_x000D_
3) Bezpečností kontroly funkcí a provozu dopravních zařízení dle technických požadavků a předpisů výrobce_x000D_
_x000D_
4) Čištění strojovny od provozních nečistot, pokud zařízení má samostatnou strojovnu</t>
  </si>
  <si>
    <t>VV</t>
  </si>
  <si>
    <t>260"plán přepoklad"</t>
  </si>
  <si>
    <t>30"rezerva pro nová zařízení"</t>
  </si>
  <si>
    <t>Součet</t>
  </si>
  <si>
    <t>REV2</t>
  </si>
  <si>
    <t>Pravidelná 14 denní prohlídka eskalátoru/travelátoru včetně dopravy na místo a vyhotovení protokolu o provedení</t>
  </si>
  <si>
    <t>2118738839</t>
  </si>
  <si>
    <t>Poznámka k položce:_x000D_
Jedná se o pravidelnou kontrolu a údržbu dle požadavků výrobce jednotlivých zařízení, zejména:_x000D_
_x000D_
Stav balustrád, stav madel, kontrola schodnic nebo chodníkového pásu, kontrola hřebenů a hřebenové desky, bezpečnostního značení, kontrola osvětlení nástupiště, značek a piktogramů</t>
  </si>
  <si>
    <t>1690"plán"</t>
  </si>
  <si>
    <t>170"rezerva pro nová zařízení"</t>
  </si>
  <si>
    <t>3</t>
  </si>
  <si>
    <t>REV3</t>
  </si>
  <si>
    <t>Pravidelná čtvrtletní provozní revize eskalátoru/travelátoru včetně dopravy na místo a vyhotovení protokolu o provedení (předání revizní zprávy)</t>
  </si>
  <si>
    <t>1794982357</t>
  </si>
  <si>
    <t>Poznámka k položce:_x000D_
Jedná se o pravidelnou čtvrtletní provozní revizi dle vyhlášky 100/1995 Sb. ve znění pozdějších předpisů, vizuální kontrola stavu zařízení a kontrola funkce zařízení bez zatížení</t>
  </si>
  <si>
    <t>260"plán"</t>
  </si>
  <si>
    <t>26"rezerva pro nová zařízení"</t>
  </si>
  <si>
    <t>REV4</t>
  </si>
  <si>
    <t>Pravidelná revize elektroinstalace eskalátoru/travelátoru včetně dopravy na místo a vyhotovení protokolu o provedení (předání revizní zprávy)</t>
  </si>
  <si>
    <t>1492121193</t>
  </si>
  <si>
    <t>Poznámka k položce:_x000D_
Jedná se o pravidelnou revizi elektroinstalace 1x za 2 roky dle vyhlášky 100/1995 Sb. ve znění pozdějších předpisů.</t>
  </si>
  <si>
    <t>37"plán"</t>
  </si>
  <si>
    <t>4"rezerva pro nová zařízení"</t>
  </si>
  <si>
    <t>5</t>
  </si>
  <si>
    <t>REV5</t>
  </si>
  <si>
    <t>Pravidelná prohlídka a zkouška UTZ eskalátoru/travelátoru včetně dopravy na místo a vyhotovení protokolu o provedení</t>
  </si>
  <si>
    <t>1188327500</t>
  </si>
  <si>
    <t>Poznámka k položce:_x000D_
Jedná se o pravidelnou prohlídku a zkoušku určeného technického zařízení (UTZ) 1x za 3 roky dle vyhlášky 100/1995 Sb. ve znění pozdějších předpisů, kontrola dokladů, shoda zařízení s technickou dokumentací, kontrola stavu zařízení a vybavení, kontrola provozních parametrů měřením a funkční zkouška bez zatížení.</t>
  </si>
  <si>
    <t>6"plán"</t>
  </si>
  <si>
    <t>2"rezerva pro nová zařízení"</t>
  </si>
  <si>
    <t>002</t>
  </si>
  <si>
    <t>Opravy eskalátorů a travelátorů</t>
  </si>
  <si>
    <t>MAT</t>
  </si>
  <si>
    <t>Materiál</t>
  </si>
  <si>
    <t>6</t>
  </si>
  <si>
    <t>M</t>
  </si>
  <si>
    <t>Pol1</t>
  </si>
  <si>
    <t>bezpečnostní spínač chybějící nástupní desky</t>
  </si>
  <si>
    <t>ks</t>
  </si>
  <si>
    <t>8</t>
  </si>
  <si>
    <t>-486507361</t>
  </si>
  <si>
    <t>7</t>
  </si>
  <si>
    <t>Pol2</t>
  </si>
  <si>
    <t>bezpečnostní spínač chybějícího stupně</t>
  </si>
  <si>
    <t>1911087657</t>
  </si>
  <si>
    <t>Pol3</t>
  </si>
  <si>
    <t>bezpečnostní spínač pohybu hřebenové desky</t>
  </si>
  <si>
    <t>-242605864</t>
  </si>
  <si>
    <t>9</t>
  </si>
  <si>
    <t>Pol4</t>
  </si>
  <si>
    <t>bezpečnostní spínač pohybu napínacího vozíku</t>
  </si>
  <si>
    <t>-19350372</t>
  </si>
  <si>
    <t>10</t>
  </si>
  <si>
    <t>Pol4.1</t>
  </si>
  <si>
    <t>spínač vstupu madla</t>
  </si>
  <si>
    <t>1913020345</t>
  </si>
  <si>
    <t>11</t>
  </si>
  <si>
    <t>Pol4.2</t>
  </si>
  <si>
    <t>koncový vypínač hrdla madla</t>
  </si>
  <si>
    <t>2058420854</t>
  </si>
  <si>
    <t>12</t>
  </si>
  <si>
    <t>Pol5</t>
  </si>
  <si>
    <t>čelisti brzdy s obložením (pár)</t>
  </si>
  <si>
    <t>pár</t>
  </si>
  <si>
    <t>1640999141</t>
  </si>
  <si>
    <t>13</t>
  </si>
  <si>
    <t>Pol5.1</t>
  </si>
  <si>
    <t>cívka brzdy</t>
  </si>
  <si>
    <t>2005028352</t>
  </si>
  <si>
    <t>14</t>
  </si>
  <si>
    <t>Pol6</t>
  </si>
  <si>
    <t>datový převodník signálů RSFF</t>
  </si>
  <si>
    <t>456156895</t>
  </si>
  <si>
    <t>Pol9</t>
  </si>
  <si>
    <t>hnací kolo madla</t>
  </si>
  <si>
    <t>-1967471941</t>
  </si>
  <si>
    <t>16</t>
  </si>
  <si>
    <t>Pol10</t>
  </si>
  <si>
    <t>hřeben stírací žlutý levý</t>
  </si>
  <si>
    <t>1737464254</t>
  </si>
  <si>
    <t>17</t>
  </si>
  <si>
    <t>Pol11</t>
  </si>
  <si>
    <t>hřeben stírací žlutý pravý</t>
  </si>
  <si>
    <t>-2027794157</t>
  </si>
  <si>
    <t>18</t>
  </si>
  <si>
    <t>Pol12</t>
  </si>
  <si>
    <t>hřeben stírací žlutý střední</t>
  </si>
  <si>
    <t>-141552693</t>
  </si>
  <si>
    <t>19</t>
  </si>
  <si>
    <t>Pol13</t>
  </si>
  <si>
    <t>hřebenová deska do horní stanice</t>
  </si>
  <si>
    <t>812977788</t>
  </si>
  <si>
    <t>20</t>
  </si>
  <si>
    <t>Pol14</t>
  </si>
  <si>
    <t>hřebenová deska do spodní stanice</t>
  </si>
  <si>
    <t>-1954599295</t>
  </si>
  <si>
    <t>Pol15</t>
  </si>
  <si>
    <t>kartáč odkláněcí ohnutý z náklonu do nástupiště</t>
  </si>
  <si>
    <t>-428541877</t>
  </si>
  <si>
    <t>22</t>
  </si>
  <si>
    <t>Pol16</t>
  </si>
  <si>
    <t>kartáč odkláněcí rovný díl v náklonu</t>
  </si>
  <si>
    <t>m</t>
  </si>
  <si>
    <t>239486270</t>
  </si>
  <si>
    <t>23</t>
  </si>
  <si>
    <t>Pol16.1</t>
  </si>
  <si>
    <t>zakončení odkláněcího kartáče - horní</t>
  </si>
  <si>
    <t>-927506056</t>
  </si>
  <si>
    <t>24</t>
  </si>
  <si>
    <t>Pol16.2</t>
  </si>
  <si>
    <t>zakončení odkláněcího kartáče - spodní</t>
  </si>
  <si>
    <t>1622339835</t>
  </si>
  <si>
    <t>25</t>
  </si>
  <si>
    <t>Pol16.3</t>
  </si>
  <si>
    <t>hliníkový profil kartáče</t>
  </si>
  <si>
    <t>1531825555</t>
  </si>
  <si>
    <t>26</t>
  </si>
  <si>
    <t>Pol17</t>
  </si>
  <si>
    <t>kladka antistatická</t>
  </si>
  <si>
    <t>395832513</t>
  </si>
  <si>
    <t>27</t>
  </si>
  <si>
    <t>Pol18</t>
  </si>
  <si>
    <t>kladka přítlačného řetězu hnacího kola madla</t>
  </si>
  <si>
    <t>278375219</t>
  </si>
  <si>
    <t>28</t>
  </si>
  <si>
    <t>Pol19</t>
  </si>
  <si>
    <t>kladka schodnicového (tažného) řetězu</t>
  </si>
  <si>
    <t>-1439830837</t>
  </si>
  <si>
    <t>29</t>
  </si>
  <si>
    <t>Pol20</t>
  </si>
  <si>
    <t>kladka stupně s ložiskem</t>
  </si>
  <si>
    <t>349464340</t>
  </si>
  <si>
    <t>30</t>
  </si>
  <si>
    <t>Pol21</t>
  </si>
  <si>
    <t>kladka vedení madla podpěrná rovná s ložisky</t>
  </si>
  <si>
    <t>1231620392</t>
  </si>
  <si>
    <t>31</t>
  </si>
  <si>
    <t>Pol21.1</t>
  </si>
  <si>
    <t>kladka vedení madla s klínem</t>
  </si>
  <si>
    <t>1799075377</t>
  </si>
  <si>
    <t>32</t>
  </si>
  <si>
    <t>Pol21.2</t>
  </si>
  <si>
    <t>napínací rolna pohonu madla</t>
  </si>
  <si>
    <t>-2042445188</t>
  </si>
  <si>
    <t>33</t>
  </si>
  <si>
    <t>Pol22</t>
  </si>
  <si>
    <t>kluzák vedení řetězu hlavního pohonu</t>
  </si>
  <si>
    <t>209862056</t>
  </si>
  <si>
    <t>34</t>
  </si>
  <si>
    <t>Pol24</t>
  </si>
  <si>
    <t>magnet brzdy</t>
  </si>
  <si>
    <t>-667226008</t>
  </si>
  <si>
    <t>35</t>
  </si>
  <si>
    <t>Pol24.1</t>
  </si>
  <si>
    <t>pakna brzdy FT823</t>
  </si>
  <si>
    <t>-362087887</t>
  </si>
  <si>
    <t>36</t>
  </si>
  <si>
    <t>Pol25</t>
  </si>
  <si>
    <t>motor eskalátoru/travelátoru (hlavní pohon)</t>
  </si>
  <si>
    <t>-925133284</t>
  </si>
  <si>
    <t>37</t>
  </si>
  <si>
    <t>Pol25.3</t>
  </si>
  <si>
    <t>pohon madla kompletní</t>
  </si>
  <si>
    <t>-414023603</t>
  </si>
  <si>
    <t>38</t>
  </si>
  <si>
    <t>Pol25.1</t>
  </si>
  <si>
    <t>ložiskový domeček hl. pohonu</t>
  </si>
  <si>
    <t>-1009796041</t>
  </si>
  <si>
    <t>39</t>
  </si>
  <si>
    <t>Pol25.2</t>
  </si>
  <si>
    <t>ložiskový domeček hřídele pohonu madla</t>
  </si>
  <si>
    <t>-1788441384</t>
  </si>
  <si>
    <t>40</t>
  </si>
  <si>
    <t>Pol25.4</t>
  </si>
  <si>
    <t>hřídel pohonu madla</t>
  </si>
  <si>
    <t>1102959169</t>
  </si>
  <si>
    <t>41</t>
  </si>
  <si>
    <t>Pol25.5</t>
  </si>
  <si>
    <t>řetězové kolo hřídele pohonu madla</t>
  </si>
  <si>
    <t>1813560997</t>
  </si>
  <si>
    <t>42</t>
  </si>
  <si>
    <t>Pol26</t>
  </si>
  <si>
    <t>nástupní deska do horní stanice</t>
  </si>
  <si>
    <t>-153175034</t>
  </si>
  <si>
    <t>43</t>
  </si>
  <si>
    <t>Pol27</t>
  </si>
  <si>
    <t>nástupní deska do spodní stanice</t>
  </si>
  <si>
    <t>-421482883</t>
  </si>
  <si>
    <t>44</t>
  </si>
  <si>
    <t>Pol28</t>
  </si>
  <si>
    <t>olej převodový syntetický</t>
  </si>
  <si>
    <t>l</t>
  </si>
  <si>
    <t>-220975625</t>
  </si>
  <si>
    <t>45</t>
  </si>
  <si>
    <t>Pol28.1</t>
  </si>
  <si>
    <t>olej pro ztratné mazání</t>
  </si>
  <si>
    <t>-1146150746</t>
  </si>
  <si>
    <t>46</t>
  </si>
  <si>
    <t>Pol29</t>
  </si>
  <si>
    <t>osvětlení hřebenové desky</t>
  </si>
  <si>
    <t>-2077841689</t>
  </si>
  <si>
    <t>47</t>
  </si>
  <si>
    <t>Pol30</t>
  </si>
  <si>
    <t>osvětlení podschodnicové</t>
  </si>
  <si>
    <t>-1615689992</t>
  </si>
  <si>
    <t>48</t>
  </si>
  <si>
    <t>Pol31</t>
  </si>
  <si>
    <t>ovladač eskalátoru do horní stanice s displejem</t>
  </si>
  <si>
    <t>-896042236</t>
  </si>
  <si>
    <t>49</t>
  </si>
  <si>
    <t>Pol31.1</t>
  </si>
  <si>
    <t>displej chybových hlášek</t>
  </si>
  <si>
    <t>297478048</t>
  </si>
  <si>
    <t>50</t>
  </si>
  <si>
    <t>Pol31.2</t>
  </si>
  <si>
    <t>elektronický monitoring rychlosti SG-02-01</t>
  </si>
  <si>
    <t>1285625619</t>
  </si>
  <si>
    <t>51</t>
  </si>
  <si>
    <t>Pol32</t>
  </si>
  <si>
    <t>ovladač eskalátoru do spodní stanice</t>
  </si>
  <si>
    <t>1944587143</t>
  </si>
  <si>
    <t>52</t>
  </si>
  <si>
    <t>Pol33</t>
  </si>
  <si>
    <t>převodovka eskalátoru/travelátoru</t>
  </si>
  <si>
    <t>-1463353735</t>
  </si>
  <si>
    <t>53</t>
  </si>
  <si>
    <t>Pol34</t>
  </si>
  <si>
    <t>přítlačný řetěz hnacího kola madla kompletní s pružinou</t>
  </si>
  <si>
    <t>2072378514</t>
  </si>
  <si>
    <t>54</t>
  </si>
  <si>
    <t>Pol35</t>
  </si>
  <si>
    <t>řetěz hnací hlavního pohonu (kompletní hnací řetěz hp.)</t>
  </si>
  <si>
    <t>-32238253</t>
  </si>
  <si>
    <t>55</t>
  </si>
  <si>
    <t>Pol36</t>
  </si>
  <si>
    <t>řetěz hnací pohonu madla (kompletní hnací pohon)</t>
  </si>
  <si>
    <t>1272491242</t>
  </si>
  <si>
    <t>56</t>
  </si>
  <si>
    <t>Pol37</t>
  </si>
  <si>
    <t>řídící deska eskalátoru/travelátoru</t>
  </si>
  <si>
    <t>-587406083</t>
  </si>
  <si>
    <t>57</t>
  </si>
  <si>
    <t>Pol38</t>
  </si>
  <si>
    <t>schodnicový (tažný) řetěz eskalátoru/travelátoru desetičlánek</t>
  </si>
  <si>
    <t>726469186</t>
  </si>
  <si>
    <t>58</t>
  </si>
  <si>
    <t>Pol39</t>
  </si>
  <si>
    <t>schodnicový (tažný) řetěz eskalátoru/travelátoru dvojčlánek</t>
  </si>
  <si>
    <t>-236707312</t>
  </si>
  <si>
    <t>59</t>
  </si>
  <si>
    <t>Pol40</t>
  </si>
  <si>
    <t>schodnicový (tažný) řetěz eskalátoru/traveláru jednočlánek</t>
  </si>
  <si>
    <t>-1088326730</t>
  </si>
  <si>
    <t>60</t>
  </si>
  <si>
    <t>Pol40.7</t>
  </si>
  <si>
    <t>paletový řetěz desetičlánek</t>
  </si>
  <si>
    <t>1178888206</t>
  </si>
  <si>
    <t>61</t>
  </si>
  <si>
    <t>Pol40.8</t>
  </si>
  <si>
    <t>paletový řetěz dvojčlánek</t>
  </si>
  <si>
    <t>-1794736683</t>
  </si>
  <si>
    <t>62</t>
  </si>
  <si>
    <t>Pol40.1</t>
  </si>
  <si>
    <t>kolej schodnicového řetězu</t>
  </si>
  <si>
    <t>1687368599</t>
  </si>
  <si>
    <t>63</t>
  </si>
  <si>
    <t>Pol40.2</t>
  </si>
  <si>
    <t>kolej vedení schodnice</t>
  </si>
  <si>
    <t>-501345117</t>
  </si>
  <si>
    <t>64</t>
  </si>
  <si>
    <t>Pol36.1</t>
  </si>
  <si>
    <t>vymezovací podložka schodn. řetězu</t>
  </si>
  <si>
    <t>489316364</t>
  </si>
  <si>
    <t>65</t>
  </si>
  <si>
    <t>Pol7</t>
  </si>
  <si>
    <t>dočasná náhrada skla do horní stanice</t>
  </si>
  <si>
    <t>m2</t>
  </si>
  <si>
    <t>2091702557</t>
  </si>
  <si>
    <t>66</t>
  </si>
  <si>
    <t>Pol8</t>
  </si>
  <si>
    <t>dočasná náhrada skla do spodní stanice</t>
  </si>
  <si>
    <t>-1616580317</t>
  </si>
  <si>
    <t>67</t>
  </si>
  <si>
    <t>Pol8.1</t>
  </si>
  <si>
    <t>dočasná náhrada skla - středový segment</t>
  </si>
  <si>
    <t>951886839</t>
  </si>
  <si>
    <t>68</t>
  </si>
  <si>
    <t>Pol41</t>
  </si>
  <si>
    <t>sklo balustrády do horní stanice</t>
  </si>
  <si>
    <t>-645155483</t>
  </si>
  <si>
    <t>69</t>
  </si>
  <si>
    <t>Pol42</t>
  </si>
  <si>
    <t>sklo balustrády do spodní stanice</t>
  </si>
  <si>
    <t>-337950532</t>
  </si>
  <si>
    <t>70</t>
  </si>
  <si>
    <t>Pol42.5</t>
  </si>
  <si>
    <t>sklo balustrády - středový segment</t>
  </si>
  <si>
    <t>-369554498</t>
  </si>
  <si>
    <t>71</t>
  </si>
  <si>
    <t>Pol42.1</t>
  </si>
  <si>
    <t>pérka /pružinová spona/ pro uchycení skla</t>
  </si>
  <si>
    <t>-966563106</t>
  </si>
  <si>
    <t>72</t>
  </si>
  <si>
    <t>Pol43</t>
  </si>
  <si>
    <t>směrová signalizace pohybu eskalátoru/travelátoru ve stanici</t>
  </si>
  <si>
    <t>-81898468</t>
  </si>
  <si>
    <t>73</t>
  </si>
  <si>
    <t>Pol44</t>
  </si>
  <si>
    <t>snímač chybějícího stupně</t>
  </si>
  <si>
    <t>962208180</t>
  </si>
  <si>
    <t>74</t>
  </si>
  <si>
    <t>Pol45</t>
  </si>
  <si>
    <t>snímač pohybu madla</t>
  </si>
  <si>
    <t>-1527704580</t>
  </si>
  <si>
    <t>75</t>
  </si>
  <si>
    <t>Pol46</t>
  </si>
  <si>
    <t>snímač rychlosti motoru NRD</t>
  </si>
  <si>
    <t>217657817</t>
  </si>
  <si>
    <t>76</t>
  </si>
  <si>
    <t>Pol47</t>
  </si>
  <si>
    <t>snímač zatížení nástupní piezo pro rozjezd eskalátoru/travelátoru</t>
  </si>
  <si>
    <t>-188112389</t>
  </si>
  <si>
    <t>77</t>
  </si>
  <si>
    <t>Pol47.5</t>
  </si>
  <si>
    <t>snímač induktivní IE538</t>
  </si>
  <si>
    <t>444350561</t>
  </si>
  <si>
    <t>78</t>
  </si>
  <si>
    <t>Pol47.6</t>
  </si>
  <si>
    <t>snímač protržení řetězu</t>
  </si>
  <si>
    <t>-724190722</t>
  </si>
  <si>
    <t>79</t>
  </si>
  <si>
    <t>Pol47.7</t>
  </si>
  <si>
    <t>pouzdro schodnicového řetězu</t>
  </si>
  <si>
    <t>217648860</t>
  </si>
  <si>
    <t>80</t>
  </si>
  <si>
    <t>Pol47.1</t>
  </si>
  <si>
    <t>stykač 3RT1026</t>
  </si>
  <si>
    <t>-963417718</t>
  </si>
  <si>
    <t>81</t>
  </si>
  <si>
    <t>Pol47.3</t>
  </si>
  <si>
    <t>časové relé</t>
  </si>
  <si>
    <t>1706342431</t>
  </si>
  <si>
    <t>82</t>
  </si>
  <si>
    <t>Pol47.2</t>
  </si>
  <si>
    <t>pomocný kontakt 1Z+1R 3RH1921-2DA11</t>
  </si>
  <si>
    <t>-2144730497</t>
  </si>
  <si>
    <t>83</t>
  </si>
  <si>
    <t>Pol47.4</t>
  </si>
  <si>
    <t>modul otáček TSR 6800-5700</t>
  </si>
  <si>
    <t>-185238389</t>
  </si>
  <si>
    <t>84</t>
  </si>
  <si>
    <t>Pol48</t>
  </si>
  <si>
    <t>spojka</t>
  </si>
  <si>
    <t>253090385</t>
  </si>
  <si>
    <t>85</t>
  </si>
  <si>
    <t>Pol49</t>
  </si>
  <si>
    <t>spouštěcí klíček</t>
  </si>
  <si>
    <t>1892655303</t>
  </si>
  <si>
    <t>86</t>
  </si>
  <si>
    <t>Pol49.1</t>
  </si>
  <si>
    <t>klíčový ovladač vč. STOP tlačítka</t>
  </si>
  <si>
    <t>93299250</t>
  </si>
  <si>
    <t>87</t>
  </si>
  <si>
    <t>Pol50</t>
  </si>
  <si>
    <t>stupeň hlinikový kompletní s kladkami 1000mm</t>
  </si>
  <si>
    <t>-913018319</t>
  </si>
  <si>
    <t>88</t>
  </si>
  <si>
    <t>Pol50.2</t>
  </si>
  <si>
    <t>schodnice 1000mm šedá</t>
  </si>
  <si>
    <t>-12756973</t>
  </si>
  <si>
    <t>89</t>
  </si>
  <si>
    <t>Pol50.3</t>
  </si>
  <si>
    <t>paleta travelátoru 1000mm šedá</t>
  </si>
  <si>
    <t>-1966038292</t>
  </si>
  <si>
    <t>90</t>
  </si>
  <si>
    <t>Pol53</t>
  </si>
  <si>
    <t>vodítko (vedení) stupňů</t>
  </si>
  <si>
    <t>-135196695</t>
  </si>
  <si>
    <t>91</t>
  </si>
  <si>
    <t>Pol23</t>
  </si>
  <si>
    <t>madlo eskalátoru</t>
  </si>
  <si>
    <t>-16251276</t>
  </si>
  <si>
    <t>92</t>
  </si>
  <si>
    <t>Pol51</t>
  </si>
  <si>
    <t>teflonové vedení madla</t>
  </si>
  <si>
    <t>-1677591106</t>
  </si>
  <si>
    <t>93</t>
  </si>
  <si>
    <t>Pol51.6</t>
  </si>
  <si>
    <t>vodící vložka madla</t>
  </si>
  <si>
    <t>-1252732697</t>
  </si>
  <si>
    <t>94</t>
  </si>
  <si>
    <t>Pol51.1</t>
  </si>
  <si>
    <t>hliníkový profil vedení madla rovný - spodní</t>
  </si>
  <si>
    <t>480857375</t>
  </si>
  <si>
    <t>95</t>
  </si>
  <si>
    <t>Pol51.2</t>
  </si>
  <si>
    <t>hliníkový profil vedení madla rovný - horní</t>
  </si>
  <si>
    <t>1732230963</t>
  </si>
  <si>
    <t>96</t>
  </si>
  <si>
    <t>Pol51.3</t>
  </si>
  <si>
    <t>hliníkový profil obloukový - horní</t>
  </si>
  <si>
    <t>1404122823</t>
  </si>
  <si>
    <t>97</t>
  </si>
  <si>
    <t>Pol51.4</t>
  </si>
  <si>
    <t>hliníkový profil obloukový - dolní</t>
  </si>
  <si>
    <t>1674764469</t>
  </si>
  <si>
    <t>98</t>
  </si>
  <si>
    <t>Pol52</t>
  </si>
  <si>
    <t>válečkové vedení madla v oblouku balustrády</t>
  </si>
  <si>
    <t>2006353381</t>
  </si>
  <si>
    <t>99</t>
  </si>
  <si>
    <t>Pol54</t>
  </si>
  <si>
    <t>vstup (hrdlo) madla komplet se spínačem</t>
  </si>
  <si>
    <t>-930106588</t>
  </si>
  <si>
    <t>100</t>
  </si>
  <si>
    <t>Pol54.5</t>
  </si>
  <si>
    <t>hrdlo madla - pravé</t>
  </si>
  <si>
    <t>1293350661</t>
  </si>
  <si>
    <t>101</t>
  </si>
  <si>
    <t>Pol54.6</t>
  </si>
  <si>
    <t>hrdlo madla - levé</t>
  </si>
  <si>
    <t>-382226576</t>
  </si>
  <si>
    <t>102</t>
  </si>
  <si>
    <t>Pol54.1</t>
  </si>
  <si>
    <t>řemen pohonu madla</t>
  </si>
  <si>
    <t>-1491430960</t>
  </si>
  <si>
    <t>103</t>
  </si>
  <si>
    <t>Pol54.2</t>
  </si>
  <si>
    <t>řetízek oblouku madla</t>
  </si>
  <si>
    <t>1508160007</t>
  </si>
  <si>
    <t>104</t>
  </si>
  <si>
    <t>Pol55</t>
  </si>
  <si>
    <t>zábrana (deflektor) proti šplhámí krajová s držákem</t>
  </si>
  <si>
    <t>840762256</t>
  </si>
  <si>
    <t>105</t>
  </si>
  <si>
    <t>Pol56</t>
  </si>
  <si>
    <t>zábrana (deflektor) proti šplhámí středová s držákem</t>
  </si>
  <si>
    <t>-1499686207</t>
  </si>
  <si>
    <t>106</t>
  </si>
  <si>
    <t>Pol57</t>
  </si>
  <si>
    <t>zdroj eskalátoru a travelátoru</t>
  </si>
  <si>
    <t>-1292491917</t>
  </si>
  <si>
    <t>107</t>
  </si>
  <si>
    <t>Pol58</t>
  </si>
  <si>
    <t>mazací systém esklátoru a travelátoru</t>
  </si>
  <si>
    <t>-26242592</t>
  </si>
  <si>
    <t>108</t>
  </si>
  <si>
    <t>Pol58.1</t>
  </si>
  <si>
    <t>trubička mazacího systému</t>
  </si>
  <si>
    <t>76689517</t>
  </si>
  <si>
    <t>109</t>
  </si>
  <si>
    <t>Pol58.2</t>
  </si>
  <si>
    <t>hadička mazacího systému</t>
  </si>
  <si>
    <t>1103926426</t>
  </si>
  <si>
    <t>110</t>
  </si>
  <si>
    <t>Pol58.3</t>
  </si>
  <si>
    <t>štětce mazací</t>
  </si>
  <si>
    <t>693530670</t>
  </si>
  <si>
    <t>111</t>
  </si>
  <si>
    <t>Pol58.4</t>
  </si>
  <si>
    <t>remonstation RS4R</t>
  </si>
  <si>
    <t>440693279</t>
  </si>
  <si>
    <t>112</t>
  </si>
  <si>
    <t>Pol58.5</t>
  </si>
  <si>
    <t>programovatelný automat řídícího systému S7-200, modul Siemens</t>
  </si>
  <si>
    <t>1760570880</t>
  </si>
  <si>
    <t>113</t>
  </si>
  <si>
    <t>Pol58.6</t>
  </si>
  <si>
    <t>rozšiřující modul Siemens pro signály vstupů a výstupů - rozšíření systému S7 - 200</t>
  </si>
  <si>
    <t>-686196345</t>
  </si>
  <si>
    <t>114</t>
  </si>
  <si>
    <t>Pol58.7</t>
  </si>
  <si>
    <t>baterie nouzového napájení 3,6V lithium ER14250</t>
  </si>
  <si>
    <t>-44721685</t>
  </si>
  <si>
    <t>115</t>
  </si>
  <si>
    <t>Pol58.8</t>
  </si>
  <si>
    <t>keramická pojistka 25A</t>
  </si>
  <si>
    <t>-381800736</t>
  </si>
  <si>
    <t>116</t>
  </si>
  <si>
    <t>Pol58.9</t>
  </si>
  <si>
    <t>Automatická maznice Simalube SL06-125 - tekuté mazivo</t>
  </si>
  <si>
    <t>-369857873</t>
  </si>
  <si>
    <t>02</t>
  </si>
  <si>
    <t>Výjezdy, práce a zkoušky</t>
  </si>
  <si>
    <t>117</t>
  </si>
  <si>
    <t>HZS3241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</si>
  <si>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</si>
  <si>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</si>
  <si>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</si>
  <si>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</si>
  <si>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118</t>
  </si>
  <si>
    <t>4.01</t>
  </si>
  <si>
    <t>Příplatek za havarijní výjezd do 2h od nahlášení požadavku objednatelem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</si>
  <si>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</si>
  <si>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</si>
  <si>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</si>
  <si>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119</t>
  </si>
  <si>
    <t>4.02</t>
  </si>
  <si>
    <t>Příplatek za havarijní výjezd do 2h od nahlášení požadavku objednatelem mimo pracovní dobu 18:00-06:00h, o víkendech a svátcích</t>
  </si>
  <si>
    <t>-1014171683</t>
  </si>
  <si>
    <t>120</t>
  </si>
  <si>
    <t>P02</t>
  </si>
  <si>
    <t>Příplatek za výškové práce - použití plošiny nebo lešení</t>
  </si>
  <si>
    <t>2078576254</t>
  </si>
  <si>
    <t>121</t>
  </si>
  <si>
    <t>P03</t>
  </si>
  <si>
    <t>Zkouška po opravě a předání objednateli včetně protokolů</t>
  </si>
  <si>
    <t>-406040898</t>
  </si>
  <si>
    <t>03</t>
  </si>
  <si>
    <t>Odvoz a likvidace odpadu</t>
  </si>
  <si>
    <t>122</t>
  </si>
  <si>
    <t>P04</t>
  </si>
  <si>
    <t>t</t>
  </si>
  <si>
    <t>-1409063389</t>
  </si>
  <si>
    <t>123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</si>
  <si>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</si>
  <si>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</si>
  <si>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</si>
  <si>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</si>
  <si>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Pravidelné prohlídky, revize a opravy eskalátorů a travelátorů v obvodu OŘ PHA 2025-2026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</si>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</sst>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425450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597535</xdr:colOff>
      <xdr:row>81</xdr:row>
      <xdr:rowOff>0</xdr:rowOff>
    </xdr:from>
    <xdr:to>
      <xdr:col>41</xdr:col>
      <xdr:colOff>177165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511810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5" t="s">
        <v>14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R5" s="18"/>
      <c r="BE5" s="172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77" t="s">
        <v>17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R6" s="18"/>
      <c r="BE6" s="173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3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3"/>
      <c r="BS8" s="15" t="s">
        <v>6</v>
      </c>
    </row>
    <row r="9" spans="1:74" ht="14.45" customHeight="1">
      <c r="B9" s="18"/>
      <c r="AR9" s="18"/>
      <c r="BE9" s="173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73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173"/>
      <c r="BS11" s="15" t="s">
        <v>6</v>
      </c>
    </row>
    <row r="12" spans="1:74" ht="6.95" customHeight="1">
      <c r="B12" s="18"/>
      <c r="AR12" s="18"/>
      <c r="BE12" s="173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173"/>
      <c r="BS13" s="15" t="s">
        <v>6</v>
      </c>
    </row>
    <row r="14" spans="1:74" ht="12.75">
      <c r="B14" s="18"/>
      <c r="E14" s="178" t="s">
        <v>31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5" t="s">
        <v>28</v>
      </c>
      <c r="AN14" s="27" t="s">
        <v>31</v>
      </c>
      <c r="AR14" s="18"/>
      <c r="BE14" s="173"/>
      <c r="BS14" s="15" t="s">
        <v>6</v>
      </c>
    </row>
    <row r="15" spans="1:74" ht="6.95" customHeight="1">
      <c r="B15" s="18"/>
      <c r="AR15" s="18"/>
      <c r="BE15" s="173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1</v>
      </c>
      <c r="AR16" s="18"/>
      <c r="BE16" s="173"/>
      <c r="BS16" s="15" t="s">
        <v>4</v>
      </c>
    </row>
    <row r="17" spans="2:71" ht="18.399999999999999" customHeight="1">
      <c r="B17" s="18"/>
      <c r="E17" s="23" t="s">
        <v>33</v>
      </c>
      <c r="AK17" s="25" t="s">
        <v>28</v>
      </c>
      <c r="AN17" s="23" t="s">
        <v>1</v>
      </c>
      <c r="AR17" s="18"/>
      <c r="BE17" s="173"/>
      <c r="BS17" s="15" t="s">
        <v>34</v>
      </c>
    </row>
    <row r="18" spans="2:71" ht="6.95" customHeight="1">
      <c r="B18" s="18"/>
      <c r="AR18" s="18"/>
      <c r="BE18" s="173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1</v>
      </c>
      <c r="AR19" s="18"/>
      <c r="BE19" s="173"/>
      <c r="BS19" s="15" t="s">
        <v>6</v>
      </c>
    </row>
    <row r="20" spans="2:71" ht="18.399999999999999" customHeight="1">
      <c r="B20" s="18"/>
      <c r="E20" s="23" t="s">
        <v>36</v>
      </c>
      <c r="AK20" s="25" t="s">
        <v>28</v>
      </c>
      <c r="AN20" s="23" t="s">
        <v>1</v>
      </c>
      <c r="AR20" s="18"/>
      <c r="BE20" s="173"/>
      <c r="BS20" s="15" t="s">
        <v>34</v>
      </c>
    </row>
    <row r="21" spans="2:71" ht="6.95" customHeight="1">
      <c r="B21" s="18"/>
      <c r="AR21" s="18"/>
      <c r="BE21" s="173"/>
    </row>
    <row r="22" spans="2:71" ht="12" customHeight="1">
      <c r="B22" s="18"/>
      <c r="D22" s="25" t="s">
        <v>37</v>
      </c>
      <c r="AR22" s="18"/>
      <c r="BE22" s="173"/>
    </row>
    <row r="23" spans="2:71" ht="16.5" customHeight="1">
      <c r="B23" s="18"/>
      <c r="E23" s="180" t="s">
        <v>1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18"/>
      <c r="BE23" s="173"/>
    </row>
    <row r="24" spans="2:71" ht="6.95" customHeight="1">
      <c r="B24" s="18"/>
      <c r="AR24" s="18"/>
      <c r="BE24" s="173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3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1">
        <f>ROUND(AG94,2)</f>
        <v>0</v>
      </c>
      <c r="AL26" s="182"/>
      <c r="AM26" s="182"/>
      <c r="AN26" s="182"/>
      <c r="AO26" s="182"/>
      <c r="AR26" s="30"/>
      <c r="BE26" s="173"/>
    </row>
    <row r="27" spans="2:71" s="1" customFormat="1" ht="6.95" customHeight="1">
      <c r="B27" s="30"/>
      <c r="AR27" s="30"/>
      <c r="BE27" s="173"/>
    </row>
    <row r="28" spans="2:71" s="1" customFormat="1" ht="12.75">
      <c r="B28" s="30"/>
      <c r="L28" s="183" t="s">
        <v>39</v>
      </c>
      <c r="M28" s="183"/>
      <c r="N28" s="183"/>
      <c r="O28" s="183"/>
      <c r="P28" s="183"/>
      <c r="W28" s="183" t="s">
        <v>40</v>
      </c>
      <c r="X28" s="183"/>
      <c r="Y28" s="183"/>
      <c r="Z28" s="183"/>
      <c r="AA28" s="183"/>
      <c r="AB28" s="183"/>
      <c r="AC28" s="183"/>
      <c r="AD28" s="183"/>
      <c r="AE28" s="183"/>
      <c r="AK28" s="183" t="s">
        <v>41</v>
      </c>
      <c r="AL28" s="183"/>
      <c r="AM28" s="183"/>
      <c r="AN28" s="183"/>
      <c r="AO28" s="183"/>
      <c r="AR28" s="30"/>
      <c r="BE28" s="173"/>
    </row>
    <row r="29" spans="2:71" s="2" customFormat="1" ht="14.45" customHeight="1">
      <c r="B29" s="34"/>
      <c r="D29" s="25" t="s">
        <v>42</v>
      </c>
      <c r="F29" s="25" t="s">
        <v>43</v>
      </c>
      <c r="L29" s="171">
        <v>0.21</v>
      </c>
      <c r="M29" s="170"/>
      <c r="N29" s="170"/>
      <c r="O29" s="170"/>
      <c r="P29" s="170"/>
      <c r="W29" s="169">
        <f>ROUND(AZ94, 2)</f>
        <v>0</v>
      </c>
      <c r="X29" s="170"/>
      <c r="Y29" s="170"/>
      <c r="Z29" s="170"/>
      <c r="AA29" s="170"/>
      <c r="AB29" s="170"/>
      <c r="AC29" s="170"/>
      <c r="AD29" s="170"/>
      <c r="AE29" s="170"/>
      <c r="AK29" s="169">
        <f>ROUND(AV94, 2)</f>
        <v>0</v>
      </c>
      <c r="AL29" s="170"/>
      <c r="AM29" s="170"/>
      <c r="AN29" s="170"/>
      <c r="AO29" s="170"/>
      <c r="AR29" s="34"/>
      <c r="BE29" s="174"/>
    </row>
    <row r="30" spans="2:71" s="2" customFormat="1" ht="14.45" customHeight="1">
      <c r="B30" s="34"/>
      <c r="F30" s="25" t="s">
        <v>44</v>
      </c>
      <c r="L30" s="171">
        <v>0.15</v>
      </c>
      <c r="M30" s="170"/>
      <c r="N30" s="170"/>
      <c r="O30" s="170"/>
      <c r="P30" s="170"/>
      <c r="W30" s="169">
        <f>ROUND(BA94, 2)</f>
        <v>0</v>
      </c>
      <c r="X30" s="170"/>
      <c r="Y30" s="170"/>
      <c r="Z30" s="170"/>
      <c r="AA30" s="170"/>
      <c r="AB30" s="170"/>
      <c r="AC30" s="170"/>
      <c r="AD30" s="170"/>
      <c r="AE30" s="170"/>
      <c r="AK30" s="169">
        <f>ROUND(AW94, 2)</f>
        <v>0</v>
      </c>
      <c r="AL30" s="170"/>
      <c r="AM30" s="170"/>
      <c r="AN30" s="170"/>
      <c r="AO30" s="170"/>
      <c r="AR30" s="34"/>
      <c r="BE30" s="174"/>
    </row>
    <row r="31" spans="2:71" s="2" customFormat="1" ht="14.45" hidden="1" customHeight="1">
      <c r="B31" s="34"/>
      <c r="F31" s="25" t="s">
        <v>45</v>
      </c>
      <c r="L31" s="171">
        <v>0.21</v>
      </c>
      <c r="M31" s="170"/>
      <c r="N31" s="170"/>
      <c r="O31" s="170"/>
      <c r="P31" s="170"/>
      <c r="W31" s="169">
        <f>ROUND(BB94,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69">
        <v>0</v>
      </c>
      <c r="AL31" s="170"/>
      <c r="AM31" s="170"/>
      <c r="AN31" s="170"/>
      <c r="AO31" s="170"/>
      <c r="AR31" s="34"/>
      <c r="BE31" s="174"/>
    </row>
    <row r="32" spans="2:71" s="2" customFormat="1" ht="14.45" hidden="1" customHeight="1">
      <c r="B32" s="34"/>
      <c r="F32" s="25" t="s">
        <v>46</v>
      </c>
      <c r="L32" s="171">
        <v>0.15</v>
      </c>
      <c r="M32" s="170"/>
      <c r="N32" s="170"/>
      <c r="O32" s="170"/>
      <c r="P32" s="170"/>
      <c r="W32" s="169">
        <f>ROUND(BC94,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69">
        <v>0</v>
      </c>
      <c r="AL32" s="170"/>
      <c r="AM32" s="170"/>
      <c r="AN32" s="170"/>
      <c r="AO32" s="170"/>
      <c r="AR32" s="34"/>
      <c r="BE32" s="174"/>
    </row>
    <row r="33" spans="2:57" s="2" customFormat="1" ht="14.45" hidden="1" customHeight="1">
      <c r="B33" s="34"/>
      <c r="F33" s="25" t="s">
        <v>47</v>
      </c>
      <c r="L33" s="171">
        <v>0</v>
      </c>
      <c r="M33" s="170"/>
      <c r="N33" s="170"/>
      <c r="O33" s="170"/>
      <c r="P33" s="170"/>
      <c r="W33" s="169">
        <f>ROUND(BD94, 2)</f>
        <v>0</v>
      </c>
      <c r="X33" s="170"/>
      <c r="Y33" s="170"/>
      <c r="Z33" s="170"/>
      <c r="AA33" s="170"/>
      <c r="AB33" s="170"/>
      <c r="AC33" s="170"/>
      <c r="AD33" s="170"/>
      <c r="AE33" s="170"/>
      <c r="AK33" s="169">
        <v>0</v>
      </c>
      <c r="AL33" s="170"/>
      <c r="AM33" s="170"/>
      <c r="AN33" s="170"/>
      <c r="AO33" s="170"/>
      <c r="AR33" s="34"/>
      <c r="BE33" s="174"/>
    </row>
    <row r="34" spans="2:57" s="1" customFormat="1" ht="6.95" customHeight="1">
      <c r="B34" s="30"/>
      <c r="AR34" s="30"/>
      <c r="BE34" s="173"/>
    </row>
    <row r="35" spans="2:57" s="1" customFormat="1" ht="25.9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03" t="s">
        <v>50</v>
      </c>
      <c r="Y35" s="204"/>
      <c r="Z35" s="204"/>
      <c r="AA35" s="204"/>
      <c r="AB35" s="204"/>
      <c r="AC35" s="37"/>
      <c r="AD35" s="37"/>
      <c r="AE35" s="37"/>
      <c r="AF35" s="37"/>
      <c r="AG35" s="37"/>
      <c r="AH35" s="37"/>
      <c r="AI35" s="37"/>
      <c r="AJ35" s="37"/>
      <c r="AK35" s="205">
        <f>SUM(AK26:AK33)</f>
        <v>0</v>
      </c>
      <c r="AL35" s="204"/>
      <c r="AM35" s="204"/>
      <c r="AN35" s="204"/>
      <c r="AO35" s="206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53</v>
      </c>
      <c r="AI60" s="32"/>
      <c r="AJ60" s="32"/>
      <c r="AK60" s="32"/>
      <c r="AL60" s="32"/>
      <c r="AM60" s="41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56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53</v>
      </c>
      <c r="AI75" s="32"/>
      <c r="AJ75" s="32"/>
      <c r="AK75" s="32"/>
      <c r="AL75" s="32"/>
      <c r="AM75" s="41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4.95" customHeight="1">
      <c r="B82" s="30"/>
      <c r="C82" s="19" t="s">
        <v>57</v>
      </c>
      <c r="AR82" s="30"/>
    </row>
    <row r="83" spans="1:90" s="1" customFormat="1" ht="6.95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OR_PHA</v>
      </c>
      <c r="AR84" s="46"/>
    </row>
    <row r="85" spans="1:90" s="4" customFormat="1" ht="36.950000000000003" customHeight="1">
      <c r="B85" s="47"/>
      <c r="C85" s="48" t="s">
        <v>16</v>
      </c>
      <c r="L85" s="194" t="str">
        <f>K6</f>
        <v>Pravidelná servisní údržba, prohlídky a revize, opravy eskalátorů a travelátorů v obvodu OŘ PHA 2025-2026</v>
      </c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R85" s="47"/>
    </row>
    <row r="86" spans="1:90" s="1" customFormat="1" ht="6.95" customHeight="1">
      <c r="B86" s="30"/>
      <c r="AR86" s="30"/>
    </row>
    <row r="87" spans="1:90" s="1" customFormat="1" ht="12" customHeight="1">
      <c r="B87" s="30"/>
      <c r="C87" s="25" t="s">
        <v>20</v>
      </c>
      <c r="L87" s="49" t="str">
        <f>IF(K8="","",K8)</f>
        <v>obvod OŘ Praha</v>
      </c>
      <c r="AI87" s="25" t="s">
        <v>22</v>
      </c>
      <c r="AM87" s="196" t="str">
        <f>IF(AN8= "","",AN8)</f>
        <v>8. 9. 2025</v>
      </c>
      <c r="AN87" s="196"/>
      <c r="AR87" s="30"/>
    </row>
    <row r="88" spans="1:90" s="1" customFormat="1" ht="6.95" customHeight="1">
      <c r="B88" s="30"/>
      <c r="AR88" s="30"/>
    </row>
    <row r="89" spans="1:90" s="1" customFormat="1" ht="15.2" customHeight="1">
      <c r="B89" s="30"/>
      <c r="C89" s="25" t="s">
        <v>24</v>
      </c>
      <c r="L89" s="3" t="str">
        <f>IF(E11= "","",E11)</f>
        <v>Správa železnic, státní organizace</v>
      </c>
      <c r="AI89" s="25" t="s">
        <v>32</v>
      </c>
      <c r="AM89" s="197" t="str">
        <f>IF(E17="","",E17)</f>
        <v xml:space="preserve"> </v>
      </c>
      <c r="AN89" s="198"/>
      <c r="AO89" s="198"/>
      <c r="AP89" s="198"/>
      <c r="AR89" s="30"/>
      <c r="AS89" s="199" t="s">
        <v>58</v>
      </c>
      <c r="AT89" s="200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35</v>
      </c>
      <c r="AM90" s="197" t="str">
        <f>IF(E20="","",E20)</f>
        <v>L. Ulrich, DiS</v>
      </c>
      <c r="AN90" s="198"/>
      <c r="AO90" s="198"/>
      <c r="AP90" s="198"/>
      <c r="AR90" s="30"/>
      <c r="AS90" s="201"/>
      <c r="AT90" s="202"/>
      <c r="BD90" s="54"/>
    </row>
    <row r="91" spans="1:90" s="1" customFormat="1" ht="10.9" customHeight="1">
      <c r="B91" s="30"/>
      <c r="AR91" s="30"/>
      <c r="AS91" s="201"/>
      <c r="AT91" s="202"/>
      <c r="BD91" s="54"/>
    </row>
    <row r="92" spans="1:90" s="1" customFormat="1" ht="29.25" customHeight="1">
      <c r="B92" s="30"/>
      <c r="C92" s="189" t="s">
        <v>59</v>
      </c>
      <c r="D92" s="190"/>
      <c r="E92" s="190"/>
      <c r="F92" s="190"/>
      <c r="G92" s="190"/>
      <c r="H92" s="55"/>
      <c r="I92" s="191" t="s">
        <v>60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2" t="s">
        <v>61</v>
      </c>
      <c r="AH92" s="190"/>
      <c r="AI92" s="190"/>
      <c r="AJ92" s="190"/>
      <c r="AK92" s="190"/>
      <c r="AL92" s="190"/>
      <c r="AM92" s="190"/>
      <c r="AN92" s="191" t="s">
        <v>62</v>
      </c>
      <c r="AO92" s="190"/>
      <c r="AP92" s="193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87">
        <f>ROUND(AG95,2)</f>
        <v>0</v>
      </c>
      <c r="AH94" s="187"/>
      <c r="AI94" s="187"/>
      <c r="AJ94" s="187"/>
      <c r="AK94" s="187"/>
      <c r="AL94" s="187"/>
      <c r="AM94" s="187"/>
      <c r="AN94" s="188">
        <f>SUM(AG94,AT94)</f>
        <v>0</v>
      </c>
      <c r="AO94" s="188"/>
      <c r="AP94" s="188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5</v>
      </c>
      <c r="BX94" s="70" t="s">
        <v>80</v>
      </c>
      <c r="CL94" s="70" t="s">
        <v>1</v>
      </c>
    </row>
    <row r="95" spans="1:90" s="6" customFormat="1" ht="37.5" customHeight="1">
      <c r="A95" s="71" t="s">
        <v>81</v>
      </c>
      <c r="B95" s="72"/>
      <c r="C95" s="73"/>
      <c r="D95" s="186" t="s">
        <v>14</v>
      </c>
      <c r="E95" s="186"/>
      <c r="F95" s="186"/>
      <c r="G95" s="186"/>
      <c r="H95" s="186"/>
      <c r="I95" s="74"/>
      <c r="J95" s="186" t="s">
        <v>17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4">
        <f>'OR_PHA - Pravidelná servi...'!J28</f>
        <v>0</v>
      </c>
      <c r="AH95" s="185"/>
      <c r="AI95" s="185"/>
      <c r="AJ95" s="185"/>
      <c r="AK95" s="185"/>
      <c r="AL95" s="185"/>
      <c r="AM95" s="185"/>
      <c r="AN95" s="184">
        <f>SUM(AG95,AT95)</f>
        <v>0</v>
      </c>
      <c r="AO95" s="185"/>
      <c r="AP95" s="185"/>
      <c r="AQ95" s="75" t="s">
        <v>82</v>
      </c>
      <c r="AR95" s="72"/>
      <c r="AS95" s="76">
        <v>0</v>
      </c>
      <c r="AT95" s="77">
        <f>ROUND(SUM(AV95:AW95),2)</f>
        <v>0</v>
      </c>
      <c r="AU95" s="78">
        <f>'OR_PHA - Pravidelná servi...'!P117</f>
        <v>0</v>
      </c>
      <c r="AV95" s="77">
        <f>'OR_PHA - Pravidelná servi...'!J31</f>
        <v>0</v>
      </c>
      <c r="AW95" s="77">
        <f>'OR_PHA - Pravidelná servi...'!J32</f>
        <v>0</v>
      </c>
      <c r="AX95" s="77">
        <f>'OR_PHA - Pravidelná servi...'!J33</f>
        <v>0</v>
      </c>
      <c r="AY95" s="77">
        <f>'OR_PHA - Pravidelná servi...'!J34</f>
        <v>0</v>
      </c>
      <c r="AZ95" s="77">
        <f>'OR_PHA - Pravidelná servi...'!F31</f>
        <v>0</v>
      </c>
      <c r="BA95" s="77">
        <f>'OR_PHA - Pravidelná servi...'!F32</f>
        <v>0</v>
      </c>
      <c r="BB95" s="77">
        <f>'OR_PHA - Pravidelná servi...'!F33</f>
        <v>0</v>
      </c>
      <c r="BC95" s="77">
        <f>'OR_PHA - Pravidelná servi...'!F34</f>
        <v>0</v>
      </c>
      <c r="BD95" s="79">
        <f>'OR_PHA - Pravidelná servi...'!F35</f>
        <v>0</v>
      </c>
      <c r="BT95" s="80" t="s">
        <v>83</v>
      </c>
      <c r="BU95" s="80" t="s">
        <v>84</v>
      </c>
      <c r="BV95" s="80" t="s">
        <v>79</v>
      </c>
      <c r="BW95" s="80" t="s">
        <v>5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abMJSaJjBpapFrLvIV0SdGUEhPszn79w+PcqLFAKPKQRGFnxj4yv6fOanL31pdDajMlOlas1FBiarpKhAtsMzA==" saltValue="nyLI6gUThBnaaYrFUoyNYcKBG8/3dTH0hksJO434jFp6Pa5j0+kK6KagSNFBZDdfTNCDTCpno0j4gaA8tXwC1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Pravidelná serv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0"/>
  <sheetViews>
    <sheetView showGridLines="0" tabSelected="1" workbookViewId="0">
      <selection activeCell="K268" sqref="K26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AT2" s="15" t="s">
        <v>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636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30" customHeight="1">
      <c r="B7" s="30"/>
      <c r="E7" s="194" t="s">
        <v>635</v>
      </c>
      <c r="F7" s="207"/>
      <c r="G7" s="207"/>
      <c r="H7" s="207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21</v>
      </c>
      <c r="I10" s="25" t="s">
        <v>22</v>
      </c>
      <c r="J10" s="50" t="str">
        <f>'Rekapitulace stavby'!AN8</f>
        <v>8. 9. 2025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">
        <v>26</v>
      </c>
      <c r="L12" s="30"/>
    </row>
    <row r="13" spans="2:46" s="1" customFormat="1" ht="18" customHeight="1">
      <c r="B13" s="30"/>
      <c r="E13" s="23" t="s">
        <v>27</v>
      </c>
      <c r="I13" s="25" t="s">
        <v>28</v>
      </c>
      <c r="J13" s="23" t="s">
        <v>29</v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25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08" t="str">
        <f>'Rekapitulace stavby'!E14</f>
        <v>Vyplň údaj</v>
      </c>
      <c r="F16" s="175"/>
      <c r="G16" s="175"/>
      <c r="H16" s="175"/>
      <c r="I16" s="25" t="s">
        <v>28</v>
      </c>
      <c r="J16" s="26" t="str">
        <f>'Rekapitulace stavby'!AN14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32</v>
      </c>
      <c r="I18" s="25" t="s">
        <v>25</v>
      </c>
      <c r="J18" s="23" t="s">
        <v>1</v>
      </c>
      <c r="L18" s="30"/>
    </row>
    <row r="19" spans="2:12" s="1" customFormat="1" ht="18" customHeight="1">
      <c r="B19" s="30"/>
      <c r="E19" s="23" t="s">
        <v>33</v>
      </c>
      <c r="I19" s="25" t="s">
        <v>28</v>
      </c>
      <c r="J19" s="23" t="s">
        <v>1</v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35</v>
      </c>
      <c r="I21" s="25" t="s">
        <v>25</v>
      </c>
      <c r="J21" s="23" t="s">
        <v>1</v>
      </c>
      <c r="L21" s="30"/>
    </row>
    <row r="22" spans="2:12" s="1" customFormat="1" ht="18" customHeight="1">
      <c r="B22" s="30"/>
      <c r="E22" s="23"/>
      <c r="I22" s="25" t="s">
        <v>28</v>
      </c>
      <c r="J22" s="23" t="s">
        <v>1</v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6.5" customHeight="1">
      <c r="B25" s="82"/>
      <c r="E25" s="180" t="s">
        <v>1</v>
      </c>
      <c r="F25" s="180"/>
      <c r="G25" s="180"/>
      <c r="H25" s="180"/>
      <c r="L25" s="82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3" t="s">
        <v>38</v>
      </c>
      <c r="J28" s="64">
        <f>ROUND(J117,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5" customHeight="1">
      <c r="B31" s="30"/>
      <c r="D31" s="53" t="s">
        <v>42</v>
      </c>
      <c r="E31" s="25" t="s">
        <v>43</v>
      </c>
      <c r="F31" s="84">
        <f>ROUND((SUM(BE117:BE269)),  2)</f>
        <v>0</v>
      </c>
      <c r="I31" s="85">
        <v>0.21</v>
      </c>
      <c r="J31" s="84">
        <f>ROUND(((SUM(BE117:BE269))*I31),  2)</f>
        <v>0</v>
      </c>
      <c r="L31" s="30"/>
    </row>
    <row r="32" spans="2:12" s="1" customFormat="1" ht="14.45" customHeight="1">
      <c r="B32" s="30"/>
      <c r="E32" s="25" t="s">
        <v>44</v>
      </c>
      <c r="F32" s="84">
        <f>ROUND((SUM(BF117:BF269)),  2)</f>
        <v>0</v>
      </c>
      <c r="I32" s="85">
        <v>0.15</v>
      </c>
      <c r="J32" s="84">
        <f>ROUND(((SUM(BF117:BF269))*I32),  2)</f>
        <v>0</v>
      </c>
      <c r="L32" s="30"/>
    </row>
    <row r="33" spans="2:12" s="1" customFormat="1" ht="14.45" hidden="1" customHeight="1">
      <c r="B33" s="30"/>
      <c r="E33" s="25" t="s">
        <v>45</v>
      </c>
      <c r="F33" s="84">
        <f>ROUND((SUM(BG117:BG269)),  2)</f>
        <v>0</v>
      </c>
      <c r="I33" s="85">
        <v>0.21</v>
      </c>
      <c r="J33" s="84">
        <f>0</f>
        <v>0</v>
      </c>
      <c r="L33" s="30"/>
    </row>
    <row r="34" spans="2:12" s="1" customFormat="1" ht="14.45" hidden="1" customHeight="1">
      <c r="B34" s="30"/>
      <c r="E34" s="25" t="s">
        <v>46</v>
      </c>
      <c r="F34" s="84">
        <f>ROUND((SUM(BH117:BH269)),  2)</f>
        <v>0</v>
      </c>
      <c r="I34" s="85">
        <v>0.15</v>
      </c>
      <c r="J34" s="84">
        <f>0</f>
        <v>0</v>
      </c>
      <c r="L34" s="30"/>
    </row>
    <row r="35" spans="2:12" s="1" customFormat="1" ht="14.45" hidden="1" customHeight="1">
      <c r="B35" s="30"/>
      <c r="E35" s="25" t="s">
        <v>47</v>
      </c>
      <c r="F35" s="84">
        <f>ROUND((SUM(BI117:BI269)),  2)</f>
        <v>0</v>
      </c>
      <c r="I35" s="85">
        <v>0</v>
      </c>
      <c r="J35" s="84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SUM(J28:J35)</f>
        <v>0</v>
      </c>
      <c r="K37" s="91"/>
      <c r="L37" s="30"/>
    </row>
    <row r="38" spans="2:12" s="1" customFormat="1" ht="14.45" customHeight="1">
      <c r="B38" s="30"/>
      <c r="L38" s="30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53</v>
      </c>
      <c r="E61" s="32"/>
      <c r="F61" s="92" t="s">
        <v>54</v>
      </c>
      <c r="G61" s="41" t="s">
        <v>53</v>
      </c>
      <c r="H61" s="32"/>
      <c r="I61" s="32"/>
      <c r="J61" s="93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53</v>
      </c>
      <c r="E76" s="32"/>
      <c r="F76" s="92" t="s">
        <v>54</v>
      </c>
      <c r="G76" s="41" t="s">
        <v>53</v>
      </c>
      <c r="H76" s="32"/>
      <c r="I76" s="32"/>
      <c r="J76" s="93" t="s">
        <v>54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637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30" customHeight="1">
      <c r="B85" s="30"/>
      <c r="E85" s="194" t="str">
        <f>E7</f>
        <v>Pravidelné prohlídky, revize a opravy eskalátorů a travelátorů v obvodu OŘ PHA 2025-2026</v>
      </c>
      <c r="F85" s="207"/>
      <c r="G85" s="207"/>
      <c r="H85" s="207"/>
      <c r="L85" s="30"/>
    </row>
    <row r="86" spans="2:47" s="1" customFormat="1" ht="6.95" customHeight="1">
      <c r="B86" s="30"/>
      <c r="L86" s="30"/>
    </row>
    <row r="87" spans="2:47" s="1" customFormat="1" ht="12" customHeight="1">
      <c r="B87" s="30"/>
      <c r="C87" s="25" t="s">
        <v>20</v>
      </c>
      <c r="F87" s="23" t="str">
        <f>F10</f>
        <v>obvod OŘ Praha</v>
      </c>
      <c r="I87" s="25" t="s">
        <v>22</v>
      </c>
      <c r="J87" s="50" t="str">
        <f>IF(J10="","",J10)</f>
        <v>8. 9. 2025</v>
      </c>
      <c r="L87" s="30"/>
    </row>
    <row r="88" spans="2:47" s="1" customFormat="1" ht="6.95" customHeight="1">
      <c r="B88" s="30"/>
      <c r="L88" s="30"/>
    </row>
    <row r="89" spans="2:47" s="1" customFormat="1" ht="15.2" customHeight="1">
      <c r="B89" s="30"/>
      <c r="C89" s="25" t="s">
        <v>24</v>
      </c>
      <c r="F89" s="23" t="str">
        <f>E13</f>
        <v>Správa železnic, státní organizace</v>
      </c>
      <c r="I89" s="25" t="s">
        <v>32</v>
      </c>
      <c r="J89" s="28" t="str">
        <f>E19</f>
        <v xml:space="preserve"> </v>
      </c>
      <c r="L89" s="30"/>
    </row>
    <row r="90" spans="2:47" s="1" customFormat="1" ht="15.2" customHeight="1">
      <c r="B90" s="30"/>
      <c r="C90" s="25" t="s">
        <v>30</v>
      </c>
      <c r="F90" s="23" t="str">
        <f>IF(E16="","",E16)</f>
        <v>Vyplň údaj</v>
      </c>
      <c r="I90" s="25" t="s">
        <v>35</v>
      </c>
      <c r="J90" s="28"/>
      <c r="L90" s="30"/>
    </row>
    <row r="91" spans="2:47" s="1" customFormat="1" ht="10.35" customHeight="1">
      <c r="B91" s="30"/>
      <c r="L91" s="30"/>
    </row>
    <row r="92" spans="2:47" s="1" customFormat="1" ht="29.25" customHeight="1">
      <c r="B92" s="30"/>
      <c r="C92" s="94" t="s">
        <v>86</v>
      </c>
      <c r="D92" s="86"/>
      <c r="E92" s="86"/>
      <c r="F92" s="86"/>
      <c r="G92" s="86"/>
      <c r="H92" s="86"/>
      <c r="I92" s="86"/>
      <c r="J92" s="95" t="s">
        <v>87</v>
      </c>
      <c r="K92" s="86"/>
      <c r="L92" s="30"/>
    </row>
    <row r="93" spans="2:47" s="1" customFormat="1" ht="10.35" customHeight="1">
      <c r="B93" s="30"/>
      <c r="L93" s="30"/>
    </row>
    <row r="94" spans="2:47" s="1" customFormat="1" ht="22.9" customHeight="1">
      <c r="B94" s="30"/>
      <c r="C94" s="96" t="s">
        <v>638</v>
      </c>
      <c r="J94" s="64">
        <f>J117</f>
        <v>0</v>
      </c>
      <c r="L94" s="30"/>
      <c r="AU94" s="15" t="s">
        <v>88</v>
      </c>
    </row>
    <row r="95" spans="2:47" s="8" customFormat="1" ht="24.95" customHeight="1">
      <c r="B95" s="97"/>
      <c r="D95" s="98" t="s">
        <v>89</v>
      </c>
      <c r="E95" s="99"/>
      <c r="F95" s="99"/>
      <c r="G95" s="99"/>
      <c r="H95" s="99"/>
      <c r="I95" s="99"/>
      <c r="J95" s="100">
        <f>J118</f>
        <v>0</v>
      </c>
      <c r="L95" s="97"/>
    </row>
    <row r="96" spans="2:47" s="8" customFormat="1" ht="24.95" customHeight="1">
      <c r="B96" s="97"/>
      <c r="D96" s="98" t="s">
        <v>90</v>
      </c>
      <c r="E96" s="99"/>
      <c r="F96" s="99"/>
      <c r="G96" s="99"/>
      <c r="H96" s="99"/>
      <c r="I96" s="99"/>
      <c r="J96" s="100">
        <f>J144</f>
        <v>0</v>
      </c>
      <c r="L96" s="97"/>
    </row>
    <row r="97" spans="2:12" s="9" customFormat="1" ht="19.899999999999999" customHeight="1">
      <c r="B97" s="101"/>
      <c r="D97" s="102" t="s">
        <v>91</v>
      </c>
      <c r="E97" s="103"/>
      <c r="F97" s="103"/>
      <c r="G97" s="103"/>
      <c r="H97" s="103"/>
      <c r="I97" s="103"/>
      <c r="J97" s="104">
        <f>J145</f>
        <v>0</v>
      </c>
      <c r="L97" s="101"/>
    </row>
    <row r="98" spans="2:12" s="9" customFormat="1" ht="19.899999999999999" customHeight="1">
      <c r="B98" s="101"/>
      <c r="D98" s="102" t="s">
        <v>92</v>
      </c>
      <c r="E98" s="103"/>
      <c r="F98" s="103"/>
      <c r="G98" s="103"/>
      <c r="H98" s="103"/>
      <c r="I98" s="103"/>
      <c r="J98" s="104">
        <f>J257</f>
        <v>0</v>
      </c>
      <c r="L98" s="101"/>
    </row>
    <row r="99" spans="2:12" s="9" customFormat="1" ht="19.899999999999999" customHeight="1">
      <c r="B99" s="101"/>
      <c r="D99" s="102" t="s">
        <v>93</v>
      </c>
      <c r="E99" s="103"/>
      <c r="F99" s="103"/>
      <c r="G99" s="103"/>
      <c r="H99" s="103"/>
      <c r="I99" s="103"/>
      <c r="J99" s="104">
        <f>J266</f>
        <v>0</v>
      </c>
      <c r="L99" s="101"/>
    </row>
    <row r="100" spans="2:12" s="1" customFormat="1" ht="21.75" customHeight="1">
      <c r="B100" s="30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4.95" customHeight="1">
      <c r="B106" s="30"/>
      <c r="C106" s="19" t="s">
        <v>639</v>
      </c>
      <c r="L106" s="30"/>
    </row>
    <row r="107" spans="2:12" s="1" customFormat="1" ht="6.95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30" customHeight="1">
      <c r="B109" s="30"/>
      <c r="E109" s="194" t="str">
        <f>E7</f>
        <v>Pravidelné prohlídky, revize a opravy eskalátorů a travelátorů v obvodu OŘ PHA 2025-2026</v>
      </c>
      <c r="F109" s="207"/>
      <c r="G109" s="207"/>
      <c r="H109" s="207"/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20</v>
      </c>
      <c r="F111" s="23" t="str">
        <f>F10</f>
        <v>obvod OŘ Praha</v>
      </c>
      <c r="I111" s="25" t="s">
        <v>22</v>
      </c>
      <c r="J111" s="50" t="str">
        <f>IF(J10="","",J10)</f>
        <v>8. 9. 2025</v>
      </c>
      <c r="L111" s="30"/>
    </row>
    <row r="112" spans="2:12" s="1" customFormat="1" ht="6.95" customHeight="1">
      <c r="B112" s="30"/>
      <c r="L112" s="30"/>
    </row>
    <row r="113" spans="2:65" s="1" customFormat="1" ht="15.2" customHeight="1">
      <c r="B113" s="30"/>
      <c r="C113" s="25" t="s">
        <v>24</v>
      </c>
      <c r="F113" s="23" t="str">
        <f>E13</f>
        <v>Správa železnic, státní organizace</v>
      </c>
      <c r="I113" s="25" t="s">
        <v>32</v>
      </c>
      <c r="J113" s="28" t="str">
        <f>E19</f>
        <v xml:space="preserve"> </v>
      </c>
      <c r="L113" s="30"/>
    </row>
    <row r="114" spans="2:65" s="1" customFormat="1" ht="15.2" customHeight="1">
      <c r="B114" s="30"/>
      <c r="C114" s="25" t="s">
        <v>30</v>
      </c>
      <c r="F114" s="23" t="str">
        <f>IF(E16="","",E16)</f>
        <v>Vyplň údaj</v>
      </c>
      <c r="I114" s="25" t="s">
        <v>35</v>
      </c>
      <c r="J114" s="28"/>
      <c r="L114" s="30"/>
    </row>
    <row r="115" spans="2:65" s="1" customFormat="1" ht="10.35" customHeight="1">
      <c r="B115" s="30"/>
      <c r="L115" s="30"/>
    </row>
    <row r="116" spans="2:65" s="10" customFormat="1" ht="29.25" customHeight="1">
      <c r="B116" s="105"/>
      <c r="C116" s="106" t="s">
        <v>94</v>
      </c>
      <c r="D116" s="107" t="s">
        <v>63</v>
      </c>
      <c r="E116" s="107" t="s">
        <v>59</v>
      </c>
      <c r="F116" s="107" t="s">
        <v>60</v>
      </c>
      <c r="G116" s="107" t="s">
        <v>95</v>
      </c>
      <c r="H116" s="107" t="s">
        <v>96</v>
      </c>
      <c r="I116" s="107" t="s">
        <v>97</v>
      </c>
      <c r="J116" s="107" t="s">
        <v>87</v>
      </c>
      <c r="K116" s="108" t="s">
        <v>98</v>
      </c>
      <c r="L116" s="105"/>
      <c r="M116" s="57" t="s">
        <v>1</v>
      </c>
      <c r="N116" s="58" t="s">
        <v>42</v>
      </c>
      <c r="O116" s="58" t="s">
        <v>99</v>
      </c>
      <c r="P116" s="58" t="s">
        <v>100</v>
      </c>
      <c r="Q116" s="58" t="s">
        <v>101</v>
      </c>
      <c r="R116" s="58" t="s">
        <v>102</v>
      </c>
      <c r="S116" s="58" t="s">
        <v>103</v>
      </c>
      <c r="T116" s="59" t="s">
        <v>104</v>
      </c>
    </row>
    <row r="117" spans="2:65" s="1" customFormat="1" ht="22.9" customHeight="1">
      <c r="B117" s="30"/>
      <c r="C117" s="62" t="s">
        <v>640</v>
      </c>
      <c r="J117" s="109">
        <f>BK117</f>
        <v>0</v>
      </c>
      <c r="L117" s="30"/>
      <c r="M117" s="60"/>
      <c r="N117" s="51"/>
      <c r="O117" s="51"/>
      <c r="P117" s="110">
        <f>P118+P144</f>
        <v>0</v>
      </c>
      <c r="Q117" s="51"/>
      <c r="R117" s="110">
        <f>R118+R144</f>
        <v>0</v>
      </c>
      <c r="S117" s="51"/>
      <c r="T117" s="111">
        <f>T118+T144</f>
        <v>0</v>
      </c>
      <c r="AT117" s="15" t="s">
        <v>77</v>
      </c>
      <c r="AU117" s="15" t="s">
        <v>88</v>
      </c>
      <c r="BK117" s="112">
        <f>BK118+BK144</f>
        <v>0</v>
      </c>
    </row>
    <row r="118" spans="2:65" s="11" customFormat="1" ht="25.9" customHeight="1">
      <c r="B118" s="113"/>
      <c r="D118" s="114" t="s">
        <v>77</v>
      </c>
      <c r="E118" s="115" t="s">
        <v>105</v>
      </c>
      <c r="F118" s="115" t="s">
        <v>106</v>
      </c>
      <c r="I118" s="116"/>
      <c r="J118" s="117">
        <f>BK118</f>
        <v>0</v>
      </c>
      <c r="L118" s="113"/>
      <c r="M118" s="118"/>
      <c r="P118" s="119">
        <f>SUM(P119:P143)</f>
        <v>0</v>
      </c>
      <c r="R118" s="119">
        <f>SUM(R119:R143)</f>
        <v>0</v>
      </c>
      <c r="T118" s="120">
        <f>SUM(T119:T143)</f>
        <v>0</v>
      </c>
      <c r="AR118" s="114" t="s">
        <v>83</v>
      </c>
      <c r="AT118" s="121" t="s">
        <v>77</v>
      </c>
      <c r="AU118" s="121" t="s">
        <v>78</v>
      </c>
      <c r="AY118" s="114" t="s">
        <v>107</v>
      </c>
      <c r="BK118" s="122">
        <f>SUM(BK119:BK143)</f>
        <v>0</v>
      </c>
    </row>
    <row r="119" spans="2:65" s="1" customFormat="1" ht="37.9" customHeight="1">
      <c r="B119" s="30"/>
      <c r="C119" s="123" t="s">
        <v>83</v>
      </c>
      <c r="D119" s="123" t="s">
        <v>108</v>
      </c>
      <c r="E119" s="124" t="s">
        <v>109</v>
      </c>
      <c r="F119" s="125" t="s">
        <v>110</v>
      </c>
      <c r="G119" s="126" t="s">
        <v>111</v>
      </c>
      <c r="H119" s="127">
        <v>290</v>
      </c>
      <c r="I119" s="128"/>
      <c r="J119" s="129">
        <f>ROUND(I119*H119,2)</f>
        <v>0</v>
      </c>
      <c r="K119" s="125" t="s">
        <v>641</v>
      </c>
      <c r="L119" s="30"/>
      <c r="M119" s="130" t="s">
        <v>1</v>
      </c>
      <c r="N119" s="131" t="s">
        <v>43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112</v>
      </c>
      <c r="AT119" s="134" t="s">
        <v>108</v>
      </c>
      <c r="AU119" s="134" t="s">
        <v>83</v>
      </c>
      <c r="AY119" s="15" t="s">
        <v>107</v>
      </c>
      <c r="BE119" s="135">
        <f>IF(N119="základní",J119,0)</f>
        <v>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5" t="s">
        <v>83</v>
      </c>
      <c r="BK119" s="135">
        <f>ROUND(I119*H119,2)</f>
        <v>0</v>
      </c>
      <c r="BL119" s="15" t="s">
        <v>112</v>
      </c>
      <c r="BM119" s="134" t="s">
        <v>113</v>
      </c>
    </row>
    <row r="120" spans="2:65" s="1" customFormat="1" ht="165.75">
      <c r="B120" s="30"/>
      <c r="D120" s="136" t="s">
        <v>114</v>
      </c>
      <c r="F120" s="137" t="s">
        <v>115</v>
      </c>
      <c r="I120" s="138"/>
      <c r="L120" s="30"/>
      <c r="M120" s="139"/>
      <c r="T120" s="54"/>
      <c r="AT120" s="15" t="s">
        <v>114</v>
      </c>
      <c r="AU120" s="15" t="s">
        <v>83</v>
      </c>
    </row>
    <row r="121" spans="2:65" s="12" customFormat="1">
      <c r="B121" s="140"/>
      <c r="D121" s="136" t="s">
        <v>116</v>
      </c>
      <c r="E121" s="141" t="s">
        <v>1</v>
      </c>
      <c r="F121" s="142" t="s">
        <v>117</v>
      </c>
      <c r="H121" s="143">
        <v>260</v>
      </c>
      <c r="I121" s="144"/>
      <c r="L121" s="140"/>
      <c r="M121" s="145"/>
      <c r="T121" s="146"/>
      <c r="AT121" s="141" t="s">
        <v>116</v>
      </c>
      <c r="AU121" s="141" t="s">
        <v>83</v>
      </c>
      <c r="AV121" s="12" t="s">
        <v>85</v>
      </c>
      <c r="AW121" s="12" t="s">
        <v>34</v>
      </c>
      <c r="AX121" s="12" t="s">
        <v>78</v>
      </c>
      <c r="AY121" s="141" t="s">
        <v>107</v>
      </c>
    </row>
    <row r="122" spans="2:65" s="12" customFormat="1">
      <c r="B122" s="140"/>
      <c r="D122" s="136" t="s">
        <v>116</v>
      </c>
      <c r="E122" s="141" t="s">
        <v>1</v>
      </c>
      <c r="F122" s="142" t="s">
        <v>118</v>
      </c>
      <c r="H122" s="143">
        <v>30</v>
      </c>
      <c r="I122" s="144"/>
      <c r="L122" s="140"/>
      <c r="M122" s="145"/>
      <c r="T122" s="146"/>
      <c r="AT122" s="141" t="s">
        <v>116</v>
      </c>
      <c r="AU122" s="141" t="s">
        <v>83</v>
      </c>
      <c r="AV122" s="12" t="s">
        <v>85</v>
      </c>
      <c r="AW122" s="12" t="s">
        <v>34</v>
      </c>
      <c r="AX122" s="12" t="s">
        <v>78</v>
      </c>
      <c r="AY122" s="141" t="s">
        <v>107</v>
      </c>
    </row>
    <row r="123" spans="2:65" s="13" customFormat="1">
      <c r="B123" s="147"/>
      <c r="D123" s="136" t="s">
        <v>116</v>
      </c>
      <c r="E123" s="148" t="s">
        <v>1</v>
      </c>
      <c r="F123" s="149" t="s">
        <v>119</v>
      </c>
      <c r="H123" s="150">
        <v>290</v>
      </c>
      <c r="I123" s="151"/>
      <c r="L123" s="147"/>
      <c r="M123" s="152"/>
      <c r="T123" s="153"/>
      <c r="AT123" s="148" t="s">
        <v>116</v>
      </c>
      <c r="AU123" s="148" t="s">
        <v>83</v>
      </c>
      <c r="AV123" s="13" t="s">
        <v>112</v>
      </c>
      <c r="AW123" s="13" t="s">
        <v>34</v>
      </c>
      <c r="AX123" s="13" t="s">
        <v>83</v>
      </c>
      <c r="AY123" s="148" t="s">
        <v>107</v>
      </c>
    </row>
    <row r="124" spans="2:65" s="1" customFormat="1" ht="37.9" customHeight="1">
      <c r="B124" s="30"/>
      <c r="C124" s="123" t="s">
        <v>85</v>
      </c>
      <c r="D124" s="123" t="s">
        <v>108</v>
      </c>
      <c r="E124" s="124" t="s">
        <v>120</v>
      </c>
      <c r="F124" s="125" t="s">
        <v>121</v>
      </c>
      <c r="G124" s="126" t="s">
        <v>111</v>
      </c>
      <c r="H124" s="127">
        <v>1860</v>
      </c>
      <c r="I124" s="128"/>
      <c r="J124" s="129">
        <f>ROUND(I124*H124,2)</f>
        <v>0</v>
      </c>
      <c r="K124" s="125" t="s">
        <v>641</v>
      </c>
      <c r="L124" s="30"/>
      <c r="M124" s="130" t="s">
        <v>1</v>
      </c>
      <c r="N124" s="131" t="s">
        <v>43</v>
      </c>
      <c r="P124" s="132">
        <f>O124*H124</f>
        <v>0</v>
      </c>
      <c r="Q124" s="132">
        <v>0</v>
      </c>
      <c r="R124" s="132">
        <f>Q124*H124</f>
        <v>0</v>
      </c>
      <c r="S124" s="132">
        <v>0</v>
      </c>
      <c r="T124" s="133">
        <f>S124*H124</f>
        <v>0</v>
      </c>
      <c r="AR124" s="134" t="s">
        <v>112</v>
      </c>
      <c r="AT124" s="134" t="s">
        <v>108</v>
      </c>
      <c r="AU124" s="134" t="s">
        <v>83</v>
      </c>
      <c r="AY124" s="15" t="s">
        <v>107</v>
      </c>
      <c r="BE124" s="135">
        <f>IF(N124="základní",J124,0)</f>
        <v>0</v>
      </c>
      <c r="BF124" s="135">
        <f>IF(N124="snížená",J124,0)</f>
        <v>0</v>
      </c>
      <c r="BG124" s="135">
        <f>IF(N124="zákl. přenesená",J124,0)</f>
        <v>0</v>
      </c>
      <c r="BH124" s="135">
        <f>IF(N124="sníž. přenesená",J124,0)</f>
        <v>0</v>
      </c>
      <c r="BI124" s="135">
        <f>IF(N124="nulová",J124,0)</f>
        <v>0</v>
      </c>
      <c r="BJ124" s="15" t="s">
        <v>83</v>
      </c>
      <c r="BK124" s="135">
        <f>ROUND(I124*H124,2)</f>
        <v>0</v>
      </c>
      <c r="BL124" s="15" t="s">
        <v>112</v>
      </c>
      <c r="BM124" s="134" t="s">
        <v>122</v>
      </c>
    </row>
    <row r="125" spans="2:65" s="1" customFormat="1" ht="68.25">
      <c r="B125" s="30"/>
      <c r="D125" s="136" t="s">
        <v>114</v>
      </c>
      <c r="F125" s="137" t="s">
        <v>123</v>
      </c>
      <c r="I125" s="138"/>
      <c r="L125" s="30"/>
      <c r="M125" s="139"/>
      <c r="T125" s="54"/>
      <c r="AT125" s="15" t="s">
        <v>114</v>
      </c>
      <c r="AU125" s="15" t="s">
        <v>83</v>
      </c>
    </row>
    <row r="126" spans="2:65" s="12" customFormat="1">
      <c r="B126" s="140"/>
      <c r="D126" s="136" t="s">
        <v>116</v>
      </c>
      <c r="E126" s="141" t="s">
        <v>1</v>
      </c>
      <c r="F126" s="142" t="s">
        <v>124</v>
      </c>
      <c r="H126" s="143">
        <v>1690</v>
      </c>
      <c r="I126" s="144"/>
      <c r="L126" s="140"/>
      <c r="M126" s="145"/>
      <c r="T126" s="146"/>
      <c r="AT126" s="141" t="s">
        <v>116</v>
      </c>
      <c r="AU126" s="141" t="s">
        <v>83</v>
      </c>
      <c r="AV126" s="12" t="s">
        <v>85</v>
      </c>
      <c r="AW126" s="12" t="s">
        <v>34</v>
      </c>
      <c r="AX126" s="12" t="s">
        <v>78</v>
      </c>
      <c r="AY126" s="141" t="s">
        <v>107</v>
      </c>
    </row>
    <row r="127" spans="2:65" s="12" customFormat="1">
      <c r="B127" s="140"/>
      <c r="D127" s="136" t="s">
        <v>116</v>
      </c>
      <c r="E127" s="141" t="s">
        <v>1</v>
      </c>
      <c r="F127" s="142" t="s">
        <v>125</v>
      </c>
      <c r="H127" s="143">
        <v>170</v>
      </c>
      <c r="I127" s="144"/>
      <c r="L127" s="140"/>
      <c r="M127" s="145"/>
      <c r="T127" s="146"/>
      <c r="AT127" s="141" t="s">
        <v>116</v>
      </c>
      <c r="AU127" s="141" t="s">
        <v>83</v>
      </c>
      <c r="AV127" s="12" t="s">
        <v>85</v>
      </c>
      <c r="AW127" s="12" t="s">
        <v>34</v>
      </c>
      <c r="AX127" s="12" t="s">
        <v>78</v>
      </c>
      <c r="AY127" s="141" t="s">
        <v>107</v>
      </c>
    </row>
    <row r="128" spans="2:65" s="13" customFormat="1">
      <c r="B128" s="147"/>
      <c r="D128" s="136" t="s">
        <v>116</v>
      </c>
      <c r="E128" s="148" t="s">
        <v>1</v>
      </c>
      <c r="F128" s="149" t="s">
        <v>119</v>
      </c>
      <c r="H128" s="150">
        <v>1860</v>
      </c>
      <c r="I128" s="151"/>
      <c r="L128" s="147"/>
      <c r="M128" s="152"/>
      <c r="T128" s="153"/>
      <c r="AT128" s="148" t="s">
        <v>116</v>
      </c>
      <c r="AU128" s="148" t="s">
        <v>83</v>
      </c>
      <c r="AV128" s="13" t="s">
        <v>112</v>
      </c>
      <c r="AW128" s="13" t="s">
        <v>34</v>
      </c>
      <c r="AX128" s="13" t="s">
        <v>83</v>
      </c>
      <c r="AY128" s="148" t="s">
        <v>107</v>
      </c>
    </row>
    <row r="129" spans="2:65" s="1" customFormat="1" ht="49.15" customHeight="1">
      <c r="B129" s="30"/>
      <c r="C129" s="123" t="s">
        <v>126</v>
      </c>
      <c r="D129" s="123" t="s">
        <v>108</v>
      </c>
      <c r="E129" s="124" t="s">
        <v>127</v>
      </c>
      <c r="F129" s="125" t="s">
        <v>128</v>
      </c>
      <c r="G129" s="126" t="s">
        <v>111</v>
      </c>
      <c r="H129" s="127">
        <v>286</v>
      </c>
      <c r="I129" s="128"/>
      <c r="J129" s="129">
        <f>ROUND(I129*H129,2)</f>
        <v>0</v>
      </c>
      <c r="K129" s="125" t="s">
        <v>641</v>
      </c>
      <c r="L129" s="30"/>
      <c r="M129" s="130" t="s">
        <v>1</v>
      </c>
      <c r="N129" s="131" t="s">
        <v>43</v>
      </c>
      <c r="P129" s="132">
        <f>O129*H129</f>
        <v>0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112</v>
      </c>
      <c r="AT129" s="134" t="s">
        <v>108</v>
      </c>
      <c r="AU129" s="134" t="s">
        <v>83</v>
      </c>
      <c r="AY129" s="15" t="s">
        <v>107</v>
      </c>
      <c r="BE129" s="135">
        <f>IF(N129="základní",J129,0)</f>
        <v>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5" t="s">
        <v>83</v>
      </c>
      <c r="BK129" s="135">
        <f>ROUND(I129*H129,2)</f>
        <v>0</v>
      </c>
      <c r="BL129" s="15" t="s">
        <v>112</v>
      </c>
      <c r="BM129" s="134" t="s">
        <v>129</v>
      </c>
    </row>
    <row r="130" spans="2:65" s="1" customFormat="1" ht="39">
      <c r="B130" s="30"/>
      <c r="D130" s="136" t="s">
        <v>114</v>
      </c>
      <c r="F130" s="137" t="s">
        <v>130</v>
      </c>
      <c r="I130" s="138"/>
      <c r="L130" s="30"/>
      <c r="M130" s="139"/>
      <c r="T130" s="54"/>
      <c r="AT130" s="15" t="s">
        <v>114</v>
      </c>
      <c r="AU130" s="15" t="s">
        <v>83</v>
      </c>
    </row>
    <row r="131" spans="2:65" s="12" customFormat="1">
      <c r="B131" s="140"/>
      <c r="D131" s="136" t="s">
        <v>116</v>
      </c>
      <c r="E131" s="141" t="s">
        <v>1</v>
      </c>
      <c r="F131" s="142" t="s">
        <v>131</v>
      </c>
      <c r="H131" s="143">
        <v>260</v>
      </c>
      <c r="I131" s="144"/>
      <c r="L131" s="140"/>
      <c r="M131" s="145"/>
      <c r="T131" s="146"/>
      <c r="AT131" s="141" t="s">
        <v>116</v>
      </c>
      <c r="AU131" s="141" t="s">
        <v>83</v>
      </c>
      <c r="AV131" s="12" t="s">
        <v>85</v>
      </c>
      <c r="AW131" s="12" t="s">
        <v>34</v>
      </c>
      <c r="AX131" s="12" t="s">
        <v>78</v>
      </c>
      <c r="AY131" s="141" t="s">
        <v>107</v>
      </c>
    </row>
    <row r="132" spans="2:65" s="12" customFormat="1">
      <c r="B132" s="140"/>
      <c r="D132" s="136" t="s">
        <v>116</v>
      </c>
      <c r="E132" s="141" t="s">
        <v>1</v>
      </c>
      <c r="F132" s="142" t="s">
        <v>132</v>
      </c>
      <c r="H132" s="143">
        <v>26</v>
      </c>
      <c r="I132" s="144"/>
      <c r="L132" s="140"/>
      <c r="M132" s="145"/>
      <c r="T132" s="146"/>
      <c r="AT132" s="141" t="s">
        <v>116</v>
      </c>
      <c r="AU132" s="141" t="s">
        <v>83</v>
      </c>
      <c r="AV132" s="12" t="s">
        <v>85</v>
      </c>
      <c r="AW132" s="12" t="s">
        <v>34</v>
      </c>
      <c r="AX132" s="12" t="s">
        <v>78</v>
      </c>
      <c r="AY132" s="141" t="s">
        <v>107</v>
      </c>
    </row>
    <row r="133" spans="2:65" s="13" customFormat="1">
      <c r="B133" s="147"/>
      <c r="D133" s="136" t="s">
        <v>116</v>
      </c>
      <c r="E133" s="148" t="s">
        <v>1</v>
      </c>
      <c r="F133" s="149" t="s">
        <v>119</v>
      </c>
      <c r="H133" s="150">
        <v>286</v>
      </c>
      <c r="I133" s="151"/>
      <c r="L133" s="147"/>
      <c r="M133" s="152"/>
      <c r="T133" s="153"/>
      <c r="AT133" s="148" t="s">
        <v>116</v>
      </c>
      <c r="AU133" s="148" t="s">
        <v>83</v>
      </c>
      <c r="AV133" s="13" t="s">
        <v>112</v>
      </c>
      <c r="AW133" s="13" t="s">
        <v>34</v>
      </c>
      <c r="AX133" s="13" t="s">
        <v>83</v>
      </c>
      <c r="AY133" s="148" t="s">
        <v>107</v>
      </c>
    </row>
    <row r="134" spans="2:65" s="1" customFormat="1" ht="49.15" customHeight="1">
      <c r="B134" s="30"/>
      <c r="C134" s="123" t="s">
        <v>112</v>
      </c>
      <c r="D134" s="123" t="s">
        <v>108</v>
      </c>
      <c r="E134" s="124" t="s">
        <v>133</v>
      </c>
      <c r="F134" s="125" t="s">
        <v>134</v>
      </c>
      <c r="G134" s="126" t="s">
        <v>111</v>
      </c>
      <c r="H134" s="127">
        <v>41</v>
      </c>
      <c r="I134" s="128"/>
      <c r="J134" s="129">
        <f>ROUND(I134*H134,2)</f>
        <v>0</v>
      </c>
      <c r="K134" s="125" t="s">
        <v>641</v>
      </c>
      <c r="L134" s="30"/>
      <c r="M134" s="130" t="s">
        <v>1</v>
      </c>
      <c r="N134" s="131" t="s">
        <v>43</v>
      </c>
      <c r="P134" s="132">
        <f>O134*H134</f>
        <v>0</v>
      </c>
      <c r="Q134" s="132">
        <v>0</v>
      </c>
      <c r="R134" s="132">
        <f>Q134*H134</f>
        <v>0</v>
      </c>
      <c r="S134" s="132">
        <v>0</v>
      </c>
      <c r="T134" s="133">
        <f>S134*H134</f>
        <v>0</v>
      </c>
      <c r="AR134" s="134" t="s">
        <v>112</v>
      </c>
      <c r="AT134" s="134" t="s">
        <v>108</v>
      </c>
      <c r="AU134" s="134" t="s">
        <v>83</v>
      </c>
      <c r="AY134" s="15" t="s">
        <v>107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5" t="s">
        <v>83</v>
      </c>
      <c r="BK134" s="135">
        <f>ROUND(I134*H134,2)</f>
        <v>0</v>
      </c>
      <c r="BL134" s="15" t="s">
        <v>112</v>
      </c>
      <c r="BM134" s="134" t="s">
        <v>135</v>
      </c>
    </row>
    <row r="135" spans="2:65" s="1" customFormat="1" ht="29.25">
      <c r="B135" s="30"/>
      <c r="D135" s="136" t="s">
        <v>114</v>
      </c>
      <c r="F135" s="137" t="s">
        <v>136</v>
      </c>
      <c r="I135" s="138"/>
      <c r="L135" s="30"/>
      <c r="M135" s="139"/>
      <c r="T135" s="54"/>
      <c r="AT135" s="15" t="s">
        <v>114</v>
      </c>
      <c r="AU135" s="15" t="s">
        <v>83</v>
      </c>
    </row>
    <row r="136" spans="2:65" s="12" customFormat="1">
      <c r="B136" s="140"/>
      <c r="D136" s="136" t="s">
        <v>116</v>
      </c>
      <c r="E136" s="141" t="s">
        <v>1</v>
      </c>
      <c r="F136" s="142" t="s">
        <v>137</v>
      </c>
      <c r="H136" s="143">
        <v>37</v>
      </c>
      <c r="I136" s="144"/>
      <c r="L136" s="140"/>
      <c r="M136" s="145"/>
      <c r="T136" s="146"/>
      <c r="AT136" s="141" t="s">
        <v>116</v>
      </c>
      <c r="AU136" s="141" t="s">
        <v>83</v>
      </c>
      <c r="AV136" s="12" t="s">
        <v>85</v>
      </c>
      <c r="AW136" s="12" t="s">
        <v>34</v>
      </c>
      <c r="AX136" s="12" t="s">
        <v>78</v>
      </c>
      <c r="AY136" s="141" t="s">
        <v>107</v>
      </c>
    </row>
    <row r="137" spans="2:65" s="12" customFormat="1">
      <c r="B137" s="140"/>
      <c r="D137" s="136" t="s">
        <v>116</v>
      </c>
      <c r="E137" s="141" t="s">
        <v>1</v>
      </c>
      <c r="F137" s="142" t="s">
        <v>138</v>
      </c>
      <c r="H137" s="143">
        <v>4</v>
      </c>
      <c r="I137" s="144"/>
      <c r="L137" s="140"/>
      <c r="M137" s="145"/>
      <c r="T137" s="146"/>
      <c r="AT137" s="141" t="s">
        <v>116</v>
      </c>
      <c r="AU137" s="141" t="s">
        <v>83</v>
      </c>
      <c r="AV137" s="12" t="s">
        <v>85</v>
      </c>
      <c r="AW137" s="12" t="s">
        <v>34</v>
      </c>
      <c r="AX137" s="12" t="s">
        <v>78</v>
      </c>
      <c r="AY137" s="141" t="s">
        <v>107</v>
      </c>
    </row>
    <row r="138" spans="2:65" s="13" customFormat="1">
      <c r="B138" s="147"/>
      <c r="D138" s="136" t="s">
        <v>116</v>
      </c>
      <c r="E138" s="148" t="s">
        <v>1</v>
      </c>
      <c r="F138" s="149" t="s">
        <v>119</v>
      </c>
      <c r="H138" s="150">
        <v>41</v>
      </c>
      <c r="I138" s="151"/>
      <c r="L138" s="147"/>
      <c r="M138" s="152"/>
      <c r="T138" s="153"/>
      <c r="AT138" s="148" t="s">
        <v>116</v>
      </c>
      <c r="AU138" s="148" t="s">
        <v>83</v>
      </c>
      <c r="AV138" s="13" t="s">
        <v>112</v>
      </c>
      <c r="AW138" s="13" t="s">
        <v>34</v>
      </c>
      <c r="AX138" s="13" t="s">
        <v>83</v>
      </c>
      <c r="AY138" s="148" t="s">
        <v>107</v>
      </c>
    </row>
    <row r="139" spans="2:65" s="1" customFormat="1" ht="37.9" customHeight="1">
      <c r="B139" s="30"/>
      <c r="C139" s="123" t="s">
        <v>139</v>
      </c>
      <c r="D139" s="123" t="s">
        <v>108</v>
      </c>
      <c r="E139" s="124" t="s">
        <v>140</v>
      </c>
      <c r="F139" s="125" t="s">
        <v>141</v>
      </c>
      <c r="G139" s="126" t="s">
        <v>111</v>
      </c>
      <c r="H139" s="127">
        <v>8</v>
      </c>
      <c r="I139" s="128"/>
      <c r="J139" s="129">
        <f>ROUND(I139*H139,2)</f>
        <v>0</v>
      </c>
      <c r="K139" s="125" t="s">
        <v>641</v>
      </c>
      <c r="L139" s="30"/>
      <c r="M139" s="130" t="s">
        <v>1</v>
      </c>
      <c r="N139" s="131" t="s">
        <v>43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112</v>
      </c>
      <c r="AT139" s="134" t="s">
        <v>108</v>
      </c>
      <c r="AU139" s="134" t="s">
        <v>83</v>
      </c>
      <c r="AY139" s="15" t="s">
        <v>107</v>
      </c>
      <c r="BE139" s="135">
        <f>IF(N139="základní",J139,0)</f>
        <v>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5" t="s">
        <v>83</v>
      </c>
      <c r="BK139" s="135">
        <f>ROUND(I139*H139,2)</f>
        <v>0</v>
      </c>
      <c r="BL139" s="15" t="s">
        <v>112</v>
      </c>
      <c r="BM139" s="134" t="s">
        <v>142</v>
      </c>
    </row>
    <row r="140" spans="2:65" s="1" customFormat="1" ht="58.5">
      <c r="B140" s="30"/>
      <c r="D140" s="136" t="s">
        <v>114</v>
      </c>
      <c r="F140" s="137" t="s">
        <v>143</v>
      </c>
      <c r="I140" s="138"/>
      <c r="L140" s="30"/>
      <c r="M140" s="139"/>
      <c r="T140" s="54"/>
      <c r="AT140" s="15" t="s">
        <v>114</v>
      </c>
      <c r="AU140" s="15" t="s">
        <v>83</v>
      </c>
    </row>
    <row r="141" spans="2:65" s="12" customFormat="1">
      <c r="B141" s="140"/>
      <c r="D141" s="136" t="s">
        <v>116</v>
      </c>
      <c r="E141" s="141" t="s">
        <v>1</v>
      </c>
      <c r="F141" s="142" t="s">
        <v>144</v>
      </c>
      <c r="H141" s="143">
        <v>6</v>
      </c>
      <c r="I141" s="144"/>
      <c r="L141" s="140"/>
      <c r="M141" s="145"/>
      <c r="T141" s="146"/>
      <c r="AT141" s="141" t="s">
        <v>116</v>
      </c>
      <c r="AU141" s="141" t="s">
        <v>83</v>
      </c>
      <c r="AV141" s="12" t="s">
        <v>85</v>
      </c>
      <c r="AW141" s="12" t="s">
        <v>34</v>
      </c>
      <c r="AX141" s="12" t="s">
        <v>78</v>
      </c>
      <c r="AY141" s="141" t="s">
        <v>107</v>
      </c>
    </row>
    <row r="142" spans="2:65" s="12" customFormat="1">
      <c r="B142" s="140"/>
      <c r="D142" s="136" t="s">
        <v>116</v>
      </c>
      <c r="E142" s="141" t="s">
        <v>1</v>
      </c>
      <c r="F142" s="142" t="s">
        <v>145</v>
      </c>
      <c r="H142" s="143">
        <v>2</v>
      </c>
      <c r="I142" s="144"/>
      <c r="L142" s="140"/>
      <c r="M142" s="145"/>
      <c r="T142" s="146"/>
      <c r="AT142" s="141" t="s">
        <v>116</v>
      </c>
      <c r="AU142" s="141" t="s">
        <v>83</v>
      </c>
      <c r="AV142" s="12" t="s">
        <v>85</v>
      </c>
      <c r="AW142" s="12" t="s">
        <v>34</v>
      </c>
      <c r="AX142" s="12" t="s">
        <v>78</v>
      </c>
      <c r="AY142" s="141" t="s">
        <v>107</v>
      </c>
    </row>
    <row r="143" spans="2:65" s="13" customFormat="1">
      <c r="B143" s="147"/>
      <c r="D143" s="136" t="s">
        <v>116</v>
      </c>
      <c r="E143" s="148" t="s">
        <v>1</v>
      </c>
      <c r="F143" s="149" t="s">
        <v>119</v>
      </c>
      <c r="H143" s="150">
        <v>8</v>
      </c>
      <c r="I143" s="151"/>
      <c r="L143" s="147"/>
      <c r="M143" s="152"/>
      <c r="T143" s="153"/>
      <c r="AT143" s="148" t="s">
        <v>116</v>
      </c>
      <c r="AU143" s="148" t="s">
        <v>83</v>
      </c>
      <c r="AV143" s="13" t="s">
        <v>112</v>
      </c>
      <c r="AW143" s="13" t="s">
        <v>34</v>
      </c>
      <c r="AX143" s="13" t="s">
        <v>83</v>
      </c>
      <c r="AY143" s="148" t="s">
        <v>107</v>
      </c>
    </row>
    <row r="144" spans="2:65" s="11" customFormat="1" ht="25.9" customHeight="1">
      <c r="B144" s="113"/>
      <c r="D144" s="114" t="s">
        <v>77</v>
      </c>
      <c r="E144" s="115" t="s">
        <v>146</v>
      </c>
      <c r="F144" s="115" t="s">
        <v>147</v>
      </c>
      <c r="I144" s="116"/>
      <c r="J144" s="117">
        <f>BK144</f>
        <v>0</v>
      </c>
      <c r="L144" s="113"/>
      <c r="M144" s="118"/>
      <c r="P144" s="119">
        <f>P145+P257+P266</f>
        <v>0</v>
      </c>
      <c r="R144" s="119">
        <f>R145+R257+R266</f>
        <v>0</v>
      </c>
      <c r="T144" s="120">
        <f>T145+T257+T266</f>
        <v>0</v>
      </c>
      <c r="AR144" s="114" t="s">
        <v>83</v>
      </c>
      <c r="AT144" s="121" t="s">
        <v>77</v>
      </c>
      <c r="AU144" s="121" t="s">
        <v>78</v>
      </c>
      <c r="AY144" s="114" t="s">
        <v>107</v>
      </c>
      <c r="BK144" s="122">
        <f>BK145+BK257+BK266</f>
        <v>0</v>
      </c>
    </row>
    <row r="145" spans="2:65" s="11" customFormat="1" ht="22.9" customHeight="1">
      <c r="B145" s="113"/>
      <c r="D145" s="114" t="s">
        <v>77</v>
      </c>
      <c r="E145" s="154" t="s">
        <v>148</v>
      </c>
      <c r="F145" s="154" t="s">
        <v>149</v>
      </c>
      <c r="I145" s="116"/>
      <c r="J145" s="155">
        <f>BK145</f>
        <v>0</v>
      </c>
      <c r="L145" s="113"/>
      <c r="M145" s="118"/>
      <c r="P145" s="119">
        <f>SUM(P146:P256)</f>
        <v>0</v>
      </c>
      <c r="R145" s="119">
        <f>SUM(R146:R256)</f>
        <v>0</v>
      </c>
      <c r="T145" s="120">
        <f>SUM(T146:T256)</f>
        <v>0</v>
      </c>
      <c r="AR145" s="114" t="s">
        <v>83</v>
      </c>
      <c r="AT145" s="121" t="s">
        <v>77</v>
      </c>
      <c r="AU145" s="121" t="s">
        <v>83</v>
      </c>
      <c r="AY145" s="114" t="s">
        <v>107</v>
      </c>
      <c r="BK145" s="122">
        <f>SUM(BK146:BK256)</f>
        <v>0</v>
      </c>
    </row>
    <row r="146" spans="2:65" s="1" customFormat="1" ht="16.5" customHeight="1">
      <c r="B146" s="30"/>
      <c r="C146" s="156" t="s">
        <v>150</v>
      </c>
      <c r="D146" s="156" t="s">
        <v>151</v>
      </c>
      <c r="E146" s="157" t="s">
        <v>152</v>
      </c>
      <c r="F146" s="158" t="s">
        <v>153</v>
      </c>
      <c r="G146" s="159" t="s">
        <v>154</v>
      </c>
      <c r="H146" s="160">
        <v>7</v>
      </c>
      <c r="I146" s="161"/>
      <c r="J146" s="162">
        <f t="shared" ref="J146:J177" si="0">ROUND(I146*H146,2)</f>
        <v>0</v>
      </c>
      <c r="K146" s="158" t="s">
        <v>641</v>
      </c>
      <c r="L146" s="163"/>
      <c r="M146" s="164" t="s">
        <v>1</v>
      </c>
      <c r="N146" s="165" t="s">
        <v>43</v>
      </c>
      <c r="P146" s="132">
        <f t="shared" ref="P146:P177" si="1">O146*H146</f>
        <v>0</v>
      </c>
      <c r="Q146" s="132">
        <v>0</v>
      </c>
      <c r="R146" s="132">
        <f t="shared" ref="R146:R177" si="2">Q146*H146</f>
        <v>0</v>
      </c>
      <c r="S146" s="132">
        <v>0</v>
      </c>
      <c r="T146" s="133">
        <f t="shared" ref="T146:T177" si="3">S146*H146</f>
        <v>0</v>
      </c>
      <c r="AR146" s="134" t="s">
        <v>155</v>
      </c>
      <c r="AT146" s="134" t="s">
        <v>151</v>
      </c>
      <c r="AU146" s="134" t="s">
        <v>85</v>
      </c>
      <c r="AY146" s="15" t="s">
        <v>107</v>
      </c>
      <c r="BE146" s="135">
        <f t="shared" ref="BE146:BE177" si="4">IF(N146="základní",J146,0)</f>
        <v>0</v>
      </c>
      <c r="BF146" s="135">
        <f t="shared" ref="BF146:BF177" si="5">IF(N146="snížená",J146,0)</f>
        <v>0</v>
      </c>
      <c r="BG146" s="135">
        <f t="shared" ref="BG146:BG177" si="6">IF(N146="zákl. přenesená",J146,0)</f>
        <v>0</v>
      </c>
      <c r="BH146" s="135">
        <f t="shared" ref="BH146:BH177" si="7">IF(N146="sníž. přenesená",J146,0)</f>
        <v>0</v>
      </c>
      <c r="BI146" s="135">
        <f t="shared" ref="BI146:BI177" si="8">IF(N146="nulová",J146,0)</f>
        <v>0</v>
      </c>
      <c r="BJ146" s="15" t="s">
        <v>83</v>
      </c>
      <c r="BK146" s="135">
        <f t="shared" ref="BK146:BK177" si="9">ROUND(I146*H146,2)</f>
        <v>0</v>
      </c>
      <c r="BL146" s="15" t="s">
        <v>112</v>
      </c>
      <c r="BM146" s="134" t="s">
        <v>156</v>
      </c>
    </row>
    <row r="147" spans="2:65" s="1" customFormat="1" ht="16.5" customHeight="1">
      <c r="B147" s="30"/>
      <c r="C147" s="156" t="s">
        <v>157</v>
      </c>
      <c r="D147" s="156" t="s">
        <v>151</v>
      </c>
      <c r="E147" s="157" t="s">
        <v>158</v>
      </c>
      <c r="F147" s="158" t="s">
        <v>159</v>
      </c>
      <c r="G147" s="159" t="s">
        <v>154</v>
      </c>
      <c r="H147" s="160">
        <v>7</v>
      </c>
      <c r="I147" s="161"/>
      <c r="J147" s="162">
        <f t="shared" si="0"/>
        <v>0</v>
      </c>
      <c r="K147" s="158" t="s">
        <v>641</v>
      </c>
      <c r="L147" s="163"/>
      <c r="M147" s="164" t="s">
        <v>1</v>
      </c>
      <c r="N147" s="165" t="s">
        <v>43</v>
      </c>
      <c r="P147" s="132">
        <f t="shared" si="1"/>
        <v>0</v>
      </c>
      <c r="Q147" s="132">
        <v>0</v>
      </c>
      <c r="R147" s="132">
        <f t="shared" si="2"/>
        <v>0</v>
      </c>
      <c r="S147" s="132">
        <v>0</v>
      </c>
      <c r="T147" s="133">
        <f t="shared" si="3"/>
        <v>0</v>
      </c>
      <c r="AR147" s="134" t="s">
        <v>155</v>
      </c>
      <c r="AT147" s="134" t="s">
        <v>151</v>
      </c>
      <c r="AU147" s="134" t="s">
        <v>85</v>
      </c>
      <c r="AY147" s="15" t="s">
        <v>107</v>
      </c>
      <c r="BE147" s="135">
        <f t="shared" si="4"/>
        <v>0</v>
      </c>
      <c r="BF147" s="135">
        <f t="shared" si="5"/>
        <v>0</v>
      </c>
      <c r="BG147" s="135">
        <f t="shared" si="6"/>
        <v>0</v>
      </c>
      <c r="BH147" s="135">
        <f t="shared" si="7"/>
        <v>0</v>
      </c>
      <c r="BI147" s="135">
        <f t="shared" si="8"/>
        <v>0</v>
      </c>
      <c r="BJ147" s="15" t="s">
        <v>83</v>
      </c>
      <c r="BK147" s="135">
        <f t="shared" si="9"/>
        <v>0</v>
      </c>
      <c r="BL147" s="15" t="s">
        <v>112</v>
      </c>
      <c r="BM147" s="134" t="s">
        <v>160</v>
      </c>
    </row>
    <row r="148" spans="2:65" s="1" customFormat="1" ht="16.5" customHeight="1">
      <c r="B148" s="30"/>
      <c r="C148" s="156" t="s">
        <v>155</v>
      </c>
      <c r="D148" s="156" t="s">
        <v>151</v>
      </c>
      <c r="E148" s="157" t="s">
        <v>161</v>
      </c>
      <c r="F148" s="158" t="s">
        <v>162</v>
      </c>
      <c r="G148" s="159" t="s">
        <v>154</v>
      </c>
      <c r="H148" s="160">
        <v>7</v>
      </c>
      <c r="I148" s="161"/>
      <c r="J148" s="162">
        <f t="shared" si="0"/>
        <v>0</v>
      </c>
      <c r="K148" s="158" t="s">
        <v>641</v>
      </c>
      <c r="L148" s="163"/>
      <c r="M148" s="164" t="s">
        <v>1</v>
      </c>
      <c r="N148" s="165" t="s">
        <v>43</v>
      </c>
      <c r="P148" s="132">
        <f t="shared" si="1"/>
        <v>0</v>
      </c>
      <c r="Q148" s="132">
        <v>0</v>
      </c>
      <c r="R148" s="132">
        <f t="shared" si="2"/>
        <v>0</v>
      </c>
      <c r="S148" s="132">
        <v>0</v>
      </c>
      <c r="T148" s="133">
        <f t="shared" si="3"/>
        <v>0</v>
      </c>
      <c r="AR148" s="134" t="s">
        <v>155</v>
      </c>
      <c r="AT148" s="134" t="s">
        <v>151</v>
      </c>
      <c r="AU148" s="134" t="s">
        <v>85</v>
      </c>
      <c r="AY148" s="15" t="s">
        <v>107</v>
      </c>
      <c r="BE148" s="135">
        <f t="shared" si="4"/>
        <v>0</v>
      </c>
      <c r="BF148" s="135">
        <f t="shared" si="5"/>
        <v>0</v>
      </c>
      <c r="BG148" s="135">
        <f t="shared" si="6"/>
        <v>0</v>
      </c>
      <c r="BH148" s="135">
        <f t="shared" si="7"/>
        <v>0</v>
      </c>
      <c r="BI148" s="135">
        <f t="shared" si="8"/>
        <v>0</v>
      </c>
      <c r="BJ148" s="15" t="s">
        <v>83</v>
      </c>
      <c r="BK148" s="135">
        <f t="shared" si="9"/>
        <v>0</v>
      </c>
      <c r="BL148" s="15" t="s">
        <v>112</v>
      </c>
      <c r="BM148" s="134" t="s">
        <v>163</v>
      </c>
    </row>
    <row r="149" spans="2:65" s="1" customFormat="1" ht="16.5" customHeight="1">
      <c r="B149" s="30"/>
      <c r="C149" s="156" t="s">
        <v>164</v>
      </c>
      <c r="D149" s="156" t="s">
        <v>151</v>
      </c>
      <c r="E149" s="157" t="s">
        <v>165</v>
      </c>
      <c r="F149" s="158" t="s">
        <v>166</v>
      </c>
      <c r="G149" s="159" t="s">
        <v>154</v>
      </c>
      <c r="H149" s="160">
        <v>7</v>
      </c>
      <c r="I149" s="161"/>
      <c r="J149" s="162">
        <f t="shared" si="0"/>
        <v>0</v>
      </c>
      <c r="K149" s="158" t="s">
        <v>641</v>
      </c>
      <c r="L149" s="163"/>
      <c r="M149" s="164" t="s">
        <v>1</v>
      </c>
      <c r="N149" s="165" t="s">
        <v>43</v>
      </c>
      <c r="P149" s="132">
        <f t="shared" si="1"/>
        <v>0</v>
      </c>
      <c r="Q149" s="132">
        <v>0</v>
      </c>
      <c r="R149" s="132">
        <f t="shared" si="2"/>
        <v>0</v>
      </c>
      <c r="S149" s="132">
        <v>0</v>
      </c>
      <c r="T149" s="133">
        <f t="shared" si="3"/>
        <v>0</v>
      </c>
      <c r="AR149" s="134" t="s">
        <v>155</v>
      </c>
      <c r="AT149" s="134" t="s">
        <v>151</v>
      </c>
      <c r="AU149" s="134" t="s">
        <v>85</v>
      </c>
      <c r="AY149" s="15" t="s">
        <v>107</v>
      </c>
      <c r="BE149" s="135">
        <f t="shared" si="4"/>
        <v>0</v>
      </c>
      <c r="BF149" s="135">
        <f t="shared" si="5"/>
        <v>0</v>
      </c>
      <c r="BG149" s="135">
        <f t="shared" si="6"/>
        <v>0</v>
      </c>
      <c r="BH149" s="135">
        <f t="shared" si="7"/>
        <v>0</v>
      </c>
      <c r="BI149" s="135">
        <f t="shared" si="8"/>
        <v>0</v>
      </c>
      <c r="BJ149" s="15" t="s">
        <v>83</v>
      </c>
      <c r="BK149" s="135">
        <f t="shared" si="9"/>
        <v>0</v>
      </c>
      <c r="BL149" s="15" t="s">
        <v>112</v>
      </c>
      <c r="BM149" s="134" t="s">
        <v>167</v>
      </c>
    </row>
    <row r="150" spans="2:65" s="1" customFormat="1" ht="16.5" customHeight="1">
      <c r="B150" s="30"/>
      <c r="C150" s="156" t="s">
        <v>168</v>
      </c>
      <c r="D150" s="156" t="s">
        <v>151</v>
      </c>
      <c r="E150" s="157" t="s">
        <v>169</v>
      </c>
      <c r="F150" s="158" t="s">
        <v>170</v>
      </c>
      <c r="G150" s="159" t="s">
        <v>154</v>
      </c>
      <c r="H150" s="160">
        <v>3</v>
      </c>
      <c r="I150" s="161"/>
      <c r="J150" s="162">
        <f t="shared" si="0"/>
        <v>0</v>
      </c>
      <c r="K150" s="158" t="s">
        <v>641</v>
      </c>
      <c r="L150" s="163"/>
      <c r="M150" s="164" t="s">
        <v>1</v>
      </c>
      <c r="N150" s="165" t="s">
        <v>43</v>
      </c>
      <c r="P150" s="132">
        <f t="shared" si="1"/>
        <v>0</v>
      </c>
      <c r="Q150" s="132">
        <v>0</v>
      </c>
      <c r="R150" s="132">
        <f t="shared" si="2"/>
        <v>0</v>
      </c>
      <c r="S150" s="132">
        <v>0</v>
      </c>
      <c r="T150" s="133">
        <f t="shared" si="3"/>
        <v>0</v>
      </c>
      <c r="AR150" s="134" t="s">
        <v>155</v>
      </c>
      <c r="AT150" s="134" t="s">
        <v>151</v>
      </c>
      <c r="AU150" s="134" t="s">
        <v>85</v>
      </c>
      <c r="AY150" s="15" t="s">
        <v>107</v>
      </c>
      <c r="BE150" s="135">
        <f t="shared" si="4"/>
        <v>0</v>
      </c>
      <c r="BF150" s="135">
        <f t="shared" si="5"/>
        <v>0</v>
      </c>
      <c r="BG150" s="135">
        <f t="shared" si="6"/>
        <v>0</v>
      </c>
      <c r="BH150" s="135">
        <f t="shared" si="7"/>
        <v>0</v>
      </c>
      <c r="BI150" s="135">
        <f t="shared" si="8"/>
        <v>0</v>
      </c>
      <c r="BJ150" s="15" t="s">
        <v>83</v>
      </c>
      <c r="BK150" s="135">
        <f t="shared" si="9"/>
        <v>0</v>
      </c>
      <c r="BL150" s="15" t="s">
        <v>112</v>
      </c>
      <c r="BM150" s="134" t="s">
        <v>171</v>
      </c>
    </row>
    <row r="151" spans="2:65" s="1" customFormat="1" ht="16.5" customHeight="1">
      <c r="B151" s="30"/>
      <c r="C151" s="156" t="s">
        <v>172</v>
      </c>
      <c r="D151" s="156" t="s">
        <v>151</v>
      </c>
      <c r="E151" s="157" t="s">
        <v>173</v>
      </c>
      <c r="F151" s="158" t="s">
        <v>174</v>
      </c>
      <c r="G151" s="159" t="s">
        <v>154</v>
      </c>
      <c r="H151" s="160">
        <v>3</v>
      </c>
      <c r="I151" s="161"/>
      <c r="J151" s="162">
        <f t="shared" si="0"/>
        <v>0</v>
      </c>
      <c r="K151" s="158" t="s">
        <v>641</v>
      </c>
      <c r="L151" s="163"/>
      <c r="M151" s="164" t="s">
        <v>1</v>
      </c>
      <c r="N151" s="165" t="s">
        <v>43</v>
      </c>
      <c r="P151" s="132">
        <f t="shared" si="1"/>
        <v>0</v>
      </c>
      <c r="Q151" s="132">
        <v>0</v>
      </c>
      <c r="R151" s="132">
        <f t="shared" si="2"/>
        <v>0</v>
      </c>
      <c r="S151" s="132">
        <v>0</v>
      </c>
      <c r="T151" s="133">
        <f t="shared" si="3"/>
        <v>0</v>
      </c>
      <c r="AR151" s="134" t="s">
        <v>155</v>
      </c>
      <c r="AT151" s="134" t="s">
        <v>151</v>
      </c>
      <c r="AU151" s="134" t="s">
        <v>85</v>
      </c>
      <c r="AY151" s="15" t="s">
        <v>107</v>
      </c>
      <c r="BE151" s="135">
        <f t="shared" si="4"/>
        <v>0</v>
      </c>
      <c r="BF151" s="135">
        <f t="shared" si="5"/>
        <v>0</v>
      </c>
      <c r="BG151" s="135">
        <f t="shared" si="6"/>
        <v>0</v>
      </c>
      <c r="BH151" s="135">
        <f t="shared" si="7"/>
        <v>0</v>
      </c>
      <c r="BI151" s="135">
        <f t="shared" si="8"/>
        <v>0</v>
      </c>
      <c r="BJ151" s="15" t="s">
        <v>83</v>
      </c>
      <c r="BK151" s="135">
        <f t="shared" si="9"/>
        <v>0</v>
      </c>
      <c r="BL151" s="15" t="s">
        <v>112</v>
      </c>
      <c r="BM151" s="134" t="s">
        <v>175</v>
      </c>
    </row>
    <row r="152" spans="2:65" s="1" customFormat="1" ht="16.5" customHeight="1">
      <c r="B152" s="30"/>
      <c r="C152" s="156" t="s">
        <v>176</v>
      </c>
      <c r="D152" s="156" t="s">
        <v>151</v>
      </c>
      <c r="E152" s="157" t="s">
        <v>177</v>
      </c>
      <c r="F152" s="158" t="s">
        <v>178</v>
      </c>
      <c r="G152" s="159" t="s">
        <v>179</v>
      </c>
      <c r="H152" s="160">
        <v>2</v>
      </c>
      <c r="I152" s="161"/>
      <c r="J152" s="162">
        <f t="shared" si="0"/>
        <v>0</v>
      </c>
      <c r="K152" s="158" t="s">
        <v>641</v>
      </c>
      <c r="L152" s="163"/>
      <c r="M152" s="164" t="s">
        <v>1</v>
      </c>
      <c r="N152" s="165" t="s">
        <v>43</v>
      </c>
      <c r="P152" s="132">
        <f t="shared" si="1"/>
        <v>0</v>
      </c>
      <c r="Q152" s="132">
        <v>0</v>
      </c>
      <c r="R152" s="132">
        <f t="shared" si="2"/>
        <v>0</v>
      </c>
      <c r="S152" s="132">
        <v>0</v>
      </c>
      <c r="T152" s="133">
        <f t="shared" si="3"/>
        <v>0</v>
      </c>
      <c r="AR152" s="134" t="s">
        <v>155</v>
      </c>
      <c r="AT152" s="134" t="s">
        <v>151</v>
      </c>
      <c r="AU152" s="134" t="s">
        <v>85</v>
      </c>
      <c r="AY152" s="15" t="s">
        <v>107</v>
      </c>
      <c r="BE152" s="135">
        <f t="shared" si="4"/>
        <v>0</v>
      </c>
      <c r="BF152" s="135">
        <f t="shared" si="5"/>
        <v>0</v>
      </c>
      <c r="BG152" s="135">
        <f t="shared" si="6"/>
        <v>0</v>
      </c>
      <c r="BH152" s="135">
        <f t="shared" si="7"/>
        <v>0</v>
      </c>
      <c r="BI152" s="135">
        <f t="shared" si="8"/>
        <v>0</v>
      </c>
      <c r="BJ152" s="15" t="s">
        <v>83</v>
      </c>
      <c r="BK152" s="135">
        <f t="shared" si="9"/>
        <v>0</v>
      </c>
      <c r="BL152" s="15" t="s">
        <v>112</v>
      </c>
      <c r="BM152" s="134" t="s">
        <v>180</v>
      </c>
    </row>
    <row r="153" spans="2:65" s="1" customFormat="1" ht="16.5" customHeight="1">
      <c r="B153" s="30"/>
      <c r="C153" s="156" t="s">
        <v>181</v>
      </c>
      <c r="D153" s="156" t="s">
        <v>151</v>
      </c>
      <c r="E153" s="157" t="s">
        <v>182</v>
      </c>
      <c r="F153" s="158" t="s">
        <v>183</v>
      </c>
      <c r="G153" s="159" t="s">
        <v>154</v>
      </c>
      <c r="H153" s="160">
        <v>1</v>
      </c>
      <c r="I153" s="161"/>
      <c r="J153" s="162">
        <f t="shared" si="0"/>
        <v>0</v>
      </c>
      <c r="K153" s="158" t="s">
        <v>641</v>
      </c>
      <c r="L153" s="163"/>
      <c r="M153" s="164" t="s">
        <v>1</v>
      </c>
      <c r="N153" s="165" t="s">
        <v>43</v>
      </c>
      <c r="P153" s="132">
        <f t="shared" si="1"/>
        <v>0</v>
      </c>
      <c r="Q153" s="132">
        <v>0</v>
      </c>
      <c r="R153" s="132">
        <f t="shared" si="2"/>
        <v>0</v>
      </c>
      <c r="S153" s="132">
        <v>0</v>
      </c>
      <c r="T153" s="133">
        <f t="shared" si="3"/>
        <v>0</v>
      </c>
      <c r="AR153" s="134" t="s">
        <v>155</v>
      </c>
      <c r="AT153" s="134" t="s">
        <v>151</v>
      </c>
      <c r="AU153" s="134" t="s">
        <v>85</v>
      </c>
      <c r="AY153" s="15" t="s">
        <v>107</v>
      </c>
      <c r="BE153" s="135">
        <f t="shared" si="4"/>
        <v>0</v>
      </c>
      <c r="BF153" s="135">
        <f t="shared" si="5"/>
        <v>0</v>
      </c>
      <c r="BG153" s="135">
        <f t="shared" si="6"/>
        <v>0</v>
      </c>
      <c r="BH153" s="135">
        <f t="shared" si="7"/>
        <v>0</v>
      </c>
      <c r="BI153" s="135">
        <f t="shared" si="8"/>
        <v>0</v>
      </c>
      <c r="BJ153" s="15" t="s">
        <v>83</v>
      </c>
      <c r="BK153" s="135">
        <f t="shared" si="9"/>
        <v>0</v>
      </c>
      <c r="BL153" s="15" t="s">
        <v>112</v>
      </c>
      <c r="BM153" s="134" t="s">
        <v>184</v>
      </c>
    </row>
    <row r="154" spans="2:65" s="1" customFormat="1" ht="16.5" customHeight="1">
      <c r="B154" s="30"/>
      <c r="C154" s="156" t="s">
        <v>185</v>
      </c>
      <c r="D154" s="156" t="s">
        <v>151</v>
      </c>
      <c r="E154" s="157" t="s">
        <v>186</v>
      </c>
      <c r="F154" s="158" t="s">
        <v>187</v>
      </c>
      <c r="G154" s="159" t="s">
        <v>154</v>
      </c>
      <c r="H154" s="160">
        <v>3</v>
      </c>
      <c r="I154" s="161"/>
      <c r="J154" s="162">
        <f t="shared" si="0"/>
        <v>0</v>
      </c>
      <c r="K154" s="158" t="s">
        <v>641</v>
      </c>
      <c r="L154" s="163"/>
      <c r="M154" s="164" t="s">
        <v>1</v>
      </c>
      <c r="N154" s="165" t="s">
        <v>43</v>
      </c>
      <c r="P154" s="132">
        <f t="shared" si="1"/>
        <v>0</v>
      </c>
      <c r="Q154" s="132">
        <v>0</v>
      </c>
      <c r="R154" s="132">
        <f t="shared" si="2"/>
        <v>0</v>
      </c>
      <c r="S154" s="132">
        <v>0</v>
      </c>
      <c r="T154" s="133">
        <f t="shared" si="3"/>
        <v>0</v>
      </c>
      <c r="AR154" s="134" t="s">
        <v>155</v>
      </c>
      <c r="AT154" s="134" t="s">
        <v>151</v>
      </c>
      <c r="AU154" s="134" t="s">
        <v>85</v>
      </c>
      <c r="AY154" s="15" t="s">
        <v>107</v>
      </c>
      <c r="BE154" s="135">
        <f t="shared" si="4"/>
        <v>0</v>
      </c>
      <c r="BF154" s="135">
        <f t="shared" si="5"/>
        <v>0</v>
      </c>
      <c r="BG154" s="135">
        <f t="shared" si="6"/>
        <v>0</v>
      </c>
      <c r="BH154" s="135">
        <f t="shared" si="7"/>
        <v>0</v>
      </c>
      <c r="BI154" s="135">
        <f t="shared" si="8"/>
        <v>0</v>
      </c>
      <c r="BJ154" s="15" t="s">
        <v>83</v>
      </c>
      <c r="BK154" s="135">
        <f t="shared" si="9"/>
        <v>0</v>
      </c>
      <c r="BL154" s="15" t="s">
        <v>112</v>
      </c>
      <c r="BM154" s="134" t="s">
        <v>188</v>
      </c>
    </row>
    <row r="155" spans="2:65" s="1" customFormat="1" ht="16.5" customHeight="1">
      <c r="B155" s="30"/>
      <c r="C155" s="156" t="s">
        <v>8</v>
      </c>
      <c r="D155" s="156" t="s">
        <v>151</v>
      </c>
      <c r="E155" s="157" t="s">
        <v>189</v>
      </c>
      <c r="F155" s="158" t="s">
        <v>190</v>
      </c>
      <c r="G155" s="159" t="s">
        <v>154</v>
      </c>
      <c r="H155" s="160">
        <v>5</v>
      </c>
      <c r="I155" s="161"/>
      <c r="J155" s="162">
        <f t="shared" si="0"/>
        <v>0</v>
      </c>
      <c r="K155" s="158" t="s">
        <v>641</v>
      </c>
      <c r="L155" s="163"/>
      <c r="M155" s="164" t="s">
        <v>1</v>
      </c>
      <c r="N155" s="165" t="s">
        <v>43</v>
      </c>
      <c r="P155" s="132">
        <f t="shared" si="1"/>
        <v>0</v>
      </c>
      <c r="Q155" s="132">
        <v>0</v>
      </c>
      <c r="R155" s="132">
        <f t="shared" si="2"/>
        <v>0</v>
      </c>
      <c r="S155" s="132">
        <v>0</v>
      </c>
      <c r="T155" s="133">
        <f t="shared" si="3"/>
        <v>0</v>
      </c>
      <c r="AR155" s="134" t="s">
        <v>155</v>
      </c>
      <c r="AT155" s="134" t="s">
        <v>151</v>
      </c>
      <c r="AU155" s="134" t="s">
        <v>85</v>
      </c>
      <c r="AY155" s="15" t="s">
        <v>107</v>
      </c>
      <c r="BE155" s="135">
        <f t="shared" si="4"/>
        <v>0</v>
      </c>
      <c r="BF155" s="135">
        <f t="shared" si="5"/>
        <v>0</v>
      </c>
      <c r="BG155" s="135">
        <f t="shared" si="6"/>
        <v>0</v>
      </c>
      <c r="BH155" s="135">
        <f t="shared" si="7"/>
        <v>0</v>
      </c>
      <c r="BI155" s="135">
        <f t="shared" si="8"/>
        <v>0</v>
      </c>
      <c r="BJ155" s="15" t="s">
        <v>83</v>
      </c>
      <c r="BK155" s="135">
        <f t="shared" si="9"/>
        <v>0</v>
      </c>
      <c r="BL155" s="15" t="s">
        <v>112</v>
      </c>
      <c r="BM155" s="134" t="s">
        <v>191</v>
      </c>
    </row>
    <row r="156" spans="2:65" s="1" customFormat="1" ht="16.5" customHeight="1">
      <c r="B156" s="30"/>
      <c r="C156" s="156" t="s">
        <v>192</v>
      </c>
      <c r="D156" s="156" t="s">
        <v>151</v>
      </c>
      <c r="E156" s="157" t="s">
        <v>193</v>
      </c>
      <c r="F156" s="158" t="s">
        <v>194</v>
      </c>
      <c r="G156" s="159" t="s">
        <v>154</v>
      </c>
      <c r="H156" s="160">
        <v>70</v>
      </c>
      <c r="I156" s="161"/>
      <c r="J156" s="162">
        <f t="shared" si="0"/>
        <v>0</v>
      </c>
      <c r="K156" s="158" t="s">
        <v>641</v>
      </c>
      <c r="L156" s="163"/>
      <c r="M156" s="164" t="s">
        <v>1</v>
      </c>
      <c r="N156" s="165" t="s">
        <v>43</v>
      </c>
      <c r="P156" s="132">
        <f t="shared" si="1"/>
        <v>0</v>
      </c>
      <c r="Q156" s="132">
        <v>0</v>
      </c>
      <c r="R156" s="132">
        <f t="shared" si="2"/>
        <v>0</v>
      </c>
      <c r="S156" s="132">
        <v>0</v>
      </c>
      <c r="T156" s="133">
        <f t="shared" si="3"/>
        <v>0</v>
      </c>
      <c r="AR156" s="134" t="s">
        <v>155</v>
      </c>
      <c r="AT156" s="134" t="s">
        <v>151</v>
      </c>
      <c r="AU156" s="134" t="s">
        <v>85</v>
      </c>
      <c r="AY156" s="15" t="s">
        <v>107</v>
      </c>
      <c r="BE156" s="135">
        <f t="shared" si="4"/>
        <v>0</v>
      </c>
      <c r="BF156" s="135">
        <f t="shared" si="5"/>
        <v>0</v>
      </c>
      <c r="BG156" s="135">
        <f t="shared" si="6"/>
        <v>0</v>
      </c>
      <c r="BH156" s="135">
        <f t="shared" si="7"/>
        <v>0</v>
      </c>
      <c r="BI156" s="135">
        <f t="shared" si="8"/>
        <v>0</v>
      </c>
      <c r="BJ156" s="15" t="s">
        <v>83</v>
      </c>
      <c r="BK156" s="135">
        <f t="shared" si="9"/>
        <v>0</v>
      </c>
      <c r="BL156" s="15" t="s">
        <v>112</v>
      </c>
      <c r="BM156" s="134" t="s">
        <v>195</v>
      </c>
    </row>
    <row r="157" spans="2:65" s="1" customFormat="1" ht="16.5" customHeight="1">
      <c r="B157" s="30"/>
      <c r="C157" s="156" t="s">
        <v>196</v>
      </c>
      <c r="D157" s="156" t="s">
        <v>151</v>
      </c>
      <c r="E157" s="157" t="s">
        <v>197</v>
      </c>
      <c r="F157" s="158" t="s">
        <v>198</v>
      </c>
      <c r="G157" s="159" t="s">
        <v>154</v>
      </c>
      <c r="H157" s="160">
        <v>70</v>
      </c>
      <c r="I157" s="161"/>
      <c r="J157" s="162">
        <f t="shared" si="0"/>
        <v>0</v>
      </c>
      <c r="K157" s="158" t="s">
        <v>641</v>
      </c>
      <c r="L157" s="163"/>
      <c r="M157" s="164" t="s">
        <v>1</v>
      </c>
      <c r="N157" s="165" t="s">
        <v>43</v>
      </c>
      <c r="P157" s="132">
        <f t="shared" si="1"/>
        <v>0</v>
      </c>
      <c r="Q157" s="132">
        <v>0</v>
      </c>
      <c r="R157" s="132">
        <f t="shared" si="2"/>
        <v>0</v>
      </c>
      <c r="S157" s="132">
        <v>0</v>
      </c>
      <c r="T157" s="133">
        <f t="shared" si="3"/>
        <v>0</v>
      </c>
      <c r="AR157" s="134" t="s">
        <v>155</v>
      </c>
      <c r="AT157" s="134" t="s">
        <v>151</v>
      </c>
      <c r="AU157" s="134" t="s">
        <v>85</v>
      </c>
      <c r="AY157" s="15" t="s">
        <v>107</v>
      </c>
      <c r="BE157" s="135">
        <f t="shared" si="4"/>
        <v>0</v>
      </c>
      <c r="BF157" s="135">
        <f t="shared" si="5"/>
        <v>0</v>
      </c>
      <c r="BG157" s="135">
        <f t="shared" si="6"/>
        <v>0</v>
      </c>
      <c r="BH157" s="135">
        <f t="shared" si="7"/>
        <v>0</v>
      </c>
      <c r="BI157" s="135">
        <f t="shared" si="8"/>
        <v>0</v>
      </c>
      <c r="BJ157" s="15" t="s">
        <v>83</v>
      </c>
      <c r="BK157" s="135">
        <f t="shared" si="9"/>
        <v>0</v>
      </c>
      <c r="BL157" s="15" t="s">
        <v>112</v>
      </c>
      <c r="BM157" s="134" t="s">
        <v>199</v>
      </c>
    </row>
    <row r="158" spans="2:65" s="1" customFormat="1" ht="16.5" customHeight="1">
      <c r="B158" s="30"/>
      <c r="C158" s="156" t="s">
        <v>200</v>
      </c>
      <c r="D158" s="156" t="s">
        <v>151</v>
      </c>
      <c r="E158" s="157" t="s">
        <v>201</v>
      </c>
      <c r="F158" s="158" t="s">
        <v>202</v>
      </c>
      <c r="G158" s="159" t="s">
        <v>154</v>
      </c>
      <c r="H158" s="160">
        <v>30</v>
      </c>
      <c r="I158" s="161"/>
      <c r="J158" s="162">
        <f t="shared" si="0"/>
        <v>0</v>
      </c>
      <c r="K158" s="158" t="s">
        <v>641</v>
      </c>
      <c r="L158" s="163"/>
      <c r="M158" s="164" t="s">
        <v>1</v>
      </c>
      <c r="N158" s="165" t="s">
        <v>43</v>
      </c>
      <c r="P158" s="132">
        <f t="shared" si="1"/>
        <v>0</v>
      </c>
      <c r="Q158" s="132">
        <v>0</v>
      </c>
      <c r="R158" s="132">
        <f t="shared" si="2"/>
        <v>0</v>
      </c>
      <c r="S158" s="132">
        <v>0</v>
      </c>
      <c r="T158" s="133">
        <f t="shared" si="3"/>
        <v>0</v>
      </c>
      <c r="AR158" s="134" t="s">
        <v>155</v>
      </c>
      <c r="AT158" s="134" t="s">
        <v>151</v>
      </c>
      <c r="AU158" s="134" t="s">
        <v>85</v>
      </c>
      <c r="AY158" s="15" t="s">
        <v>107</v>
      </c>
      <c r="BE158" s="135">
        <f t="shared" si="4"/>
        <v>0</v>
      </c>
      <c r="BF158" s="135">
        <f t="shared" si="5"/>
        <v>0</v>
      </c>
      <c r="BG158" s="135">
        <f t="shared" si="6"/>
        <v>0</v>
      </c>
      <c r="BH158" s="135">
        <f t="shared" si="7"/>
        <v>0</v>
      </c>
      <c r="BI158" s="135">
        <f t="shared" si="8"/>
        <v>0</v>
      </c>
      <c r="BJ158" s="15" t="s">
        <v>83</v>
      </c>
      <c r="BK158" s="135">
        <f t="shared" si="9"/>
        <v>0</v>
      </c>
      <c r="BL158" s="15" t="s">
        <v>112</v>
      </c>
      <c r="BM158" s="134" t="s">
        <v>203</v>
      </c>
    </row>
    <row r="159" spans="2:65" s="1" customFormat="1" ht="16.5" customHeight="1">
      <c r="B159" s="30"/>
      <c r="C159" s="156" t="s">
        <v>204</v>
      </c>
      <c r="D159" s="156" t="s">
        <v>151</v>
      </c>
      <c r="E159" s="157" t="s">
        <v>205</v>
      </c>
      <c r="F159" s="158" t="s">
        <v>206</v>
      </c>
      <c r="G159" s="159" t="s">
        <v>154</v>
      </c>
      <c r="H159" s="160">
        <v>1</v>
      </c>
      <c r="I159" s="161"/>
      <c r="J159" s="162">
        <f t="shared" si="0"/>
        <v>0</v>
      </c>
      <c r="K159" s="158" t="s">
        <v>641</v>
      </c>
      <c r="L159" s="163"/>
      <c r="M159" s="164" t="s">
        <v>1</v>
      </c>
      <c r="N159" s="165" t="s">
        <v>43</v>
      </c>
      <c r="P159" s="132">
        <f t="shared" si="1"/>
        <v>0</v>
      </c>
      <c r="Q159" s="132">
        <v>0</v>
      </c>
      <c r="R159" s="132">
        <f t="shared" si="2"/>
        <v>0</v>
      </c>
      <c r="S159" s="132">
        <v>0</v>
      </c>
      <c r="T159" s="133">
        <f t="shared" si="3"/>
        <v>0</v>
      </c>
      <c r="AR159" s="134" t="s">
        <v>155</v>
      </c>
      <c r="AT159" s="134" t="s">
        <v>151</v>
      </c>
      <c r="AU159" s="134" t="s">
        <v>85</v>
      </c>
      <c r="AY159" s="15" t="s">
        <v>107</v>
      </c>
      <c r="BE159" s="135">
        <f t="shared" si="4"/>
        <v>0</v>
      </c>
      <c r="BF159" s="135">
        <f t="shared" si="5"/>
        <v>0</v>
      </c>
      <c r="BG159" s="135">
        <f t="shared" si="6"/>
        <v>0</v>
      </c>
      <c r="BH159" s="135">
        <f t="shared" si="7"/>
        <v>0</v>
      </c>
      <c r="BI159" s="135">
        <f t="shared" si="8"/>
        <v>0</v>
      </c>
      <c r="BJ159" s="15" t="s">
        <v>83</v>
      </c>
      <c r="BK159" s="135">
        <f t="shared" si="9"/>
        <v>0</v>
      </c>
      <c r="BL159" s="15" t="s">
        <v>112</v>
      </c>
      <c r="BM159" s="134" t="s">
        <v>207</v>
      </c>
    </row>
    <row r="160" spans="2:65" s="1" customFormat="1" ht="16.5" customHeight="1">
      <c r="B160" s="30"/>
      <c r="C160" s="156" t="s">
        <v>208</v>
      </c>
      <c r="D160" s="156" t="s">
        <v>151</v>
      </c>
      <c r="E160" s="157" t="s">
        <v>209</v>
      </c>
      <c r="F160" s="158" t="s">
        <v>210</v>
      </c>
      <c r="G160" s="159" t="s">
        <v>154</v>
      </c>
      <c r="H160" s="160">
        <v>1</v>
      </c>
      <c r="I160" s="161"/>
      <c r="J160" s="162">
        <f t="shared" si="0"/>
        <v>0</v>
      </c>
      <c r="K160" s="158" t="s">
        <v>641</v>
      </c>
      <c r="L160" s="163"/>
      <c r="M160" s="164" t="s">
        <v>1</v>
      </c>
      <c r="N160" s="165" t="s">
        <v>43</v>
      </c>
      <c r="P160" s="132">
        <f t="shared" si="1"/>
        <v>0</v>
      </c>
      <c r="Q160" s="132">
        <v>0</v>
      </c>
      <c r="R160" s="132">
        <f t="shared" si="2"/>
        <v>0</v>
      </c>
      <c r="S160" s="132">
        <v>0</v>
      </c>
      <c r="T160" s="133">
        <f t="shared" si="3"/>
        <v>0</v>
      </c>
      <c r="AR160" s="134" t="s">
        <v>155</v>
      </c>
      <c r="AT160" s="134" t="s">
        <v>151</v>
      </c>
      <c r="AU160" s="134" t="s">
        <v>85</v>
      </c>
      <c r="AY160" s="15" t="s">
        <v>107</v>
      </c>
      <c r="BE160" s="135">
        <f t="shared" si="4"/>
        <v>0</v>
      </c>
      <c r="BF160" s="135">
        <f t="shared" si="5"/>
        <v>0</v>
      </c>
      <c r="BG160" s="135">
        <f t="shared" si="6"/>
        <v>0</v>
      </c>
      <c r="BH160" s="135">
        <f t="shared" si="7"/>
        <v>0</v>
      </c>
      <c r="BI160" s="135">
        <f t="shared" si="8"/>
        <v>0</v>
      </c>
      <c r="BJ160" s="15" t="s">
        <v>83</v>
      </c>
      <c r="BK160" s="135">
        <f t="shared" si="9"/>
        <v>0</v>
      </c>
      <c r="BL160" s="15" t="s">
        <v>112</v>
      </c>
      <c r="BM160" s="134" t="s">
        <v>211</v>
      </c>
    </row>
    <row r="161" spans="2:65" s="1" customFormat="1" ht="16.5" customHeight="1">
      <c r="B161" s="30"/>
      <c r="C161" s="156" t="s">
        <v>7</v>
      </c>
      <c r="D161" s="156" t="s">
        <v>151</v>
      </c>
      <c r="E161" s="157" t="s">
        <v>212</v>
      </c>
      <c r="F161" s="158" t="s">
        <v>213</v>
      </c>
      <c r="G161" s="159" t="s">
        <v>154</v>
      </c>
      <c r="H161" s="160">
        <v>4</v>
      </c>
      <c r="I161" s="161"/>
      <c r="J161" s="162">
        <f t="shared" si="0"/>
        <v>0</v>
      </c>
      <c r="K161" s="158" t="s">
        <v>641</v>
      </c>
      <c r="L161" s="163"/>
      <c r="M161" s="164" t="s">
        <v>1</v>
      </c>
      <c r="N161" s="165" t="s">
        <v>43</v>
      </c>
      <c r="P161" s="132">
        <f t="shared" si="1"/>
        <v>0</v>
      </c>
      <c r="Q161" s="132">
        <v>0</v>
      </c>
      <c r="R161" s="132">
        <f t="shared" si="2"/>
        <v>0</v>
      </c>
      <c r="S161" s="132">
        <v>0</v>
      </c>
      <c r="T161" s="133">
        <f t="shared" si="3"/>
        <v>0</v>
      </c>
      <c r="AR161" s="134" t="s">
        <v>155</v>
      </c>
      <c r="AT161" s="134" t="s">
        <v>151</v>
      </c>
      <c r="AU161" s="134" t="s">
        <v>85</v>
      </c>
      <c r="AY161" s="15" t="s">
        <v>107</v>
      </c>
      <c r="BE161" s="135">
        <f t="shared" si="4"/>
        <v>0</v>
      </c>
      <c r="BF161" s="135">
        <f t="shared" si="5"/>
        <v>0</v>
      </c>
      <c r="BG161" s="135">
        <f t="shared" si="6"/>
        <v>0</v>
      </c>
      <c r="BH161" s="135">
        <f t="shared" si="7"/>
        <v>0</v>
      </c>
      <c r="BI161" s="135">
        <f t="shared" si="8"/>
        <v>0</v>
      </c>
      <c r="BJ161" s="15" t="s">
        <v>83</v>
      </c>
      <c r="BK161" s="135">
        <f t="shared" si="9"/>
        <v>0</v>
      </c>
      <c r="BL161" s="15" t="s">
        <v>112</v>
      </c>
      <c r="BM161" s="134" t="s">
        <v>214</v>
      </c>
    </row>
    <row r="162" spans="2:65" s="1" customFormat="1" ht="16.5" customHeight="1">
      <c r="B162" s="30"/>
      <c r="C162" s="156" t="s">
        <v>215</v>
      </c>
      <c r="D162" s="156" t="s">
        <v>151</v>
      </c>
      <c r="E162" s="157" t="s">
        <v>216</v>
      </c>
      <c r="F162" s="158" t="s">
        <v>217</v>
      </c>
      <c r="G162" s="159" t="s">
        <v>218</v>
      </c>
      <c r="H162" s="160">
        <v>50</v>
      </c>
      <c r="I162" s="161"/>
      <c r="J162" s="162">
        <f t="shared" si="0"/>
        <v>0</v>
      </c>
      <c r="K162" s="158" t="s">
        <v>641</v>
      </c>
      <c r="L162" s="163"/>
      <c r="M162" s="164" t="s">
        <v>1</v>
      </c>
      <c r="N162" s="165" t="s">
        <v>43</v>
      </c>
      <c r="P162" s="132">
        <f t="shared" si="1"/>
        <v>0</v>
      </c>
      <c r="Q162" s="132">
        <v>0</v>
      </c>
      <c r="R162" s="132">
        <f t="shared" si="2"/>
        <v>0</v>
      </c>
      <c r="S162" s="132">
        <v>0</v>
      </c>
      <c r="T162" s="133">
        <f t="shared" si="3"/>
        <v>0</v>
      </c>
      <c r="AR162" s="134" t="s">
        <v>155</v>
      </c>
      <c r="AT162" s="134" t="s">
        <v>151</v>
      </c>
      <c r="AU162" s="134" t="s">
        <v>85</v>
      </c>
      <c r="AY162" s="15" t="s">
        <v>107</v>
      </c>
      <c r="BE162" s="135">
        <f t="shared" si="4"/>
        <v>0</v>
      </c>
      <c r="BF162" s="135">
        <f t="shared" si="5"/>
        <v>0</v>
      </c>
      <c r="BG162" s="135">
        <f t="shared" si="6"/>
        <v>0</v>
      </c>
      <c r="BH162" s="135">
        <f t="shared" si="7"/>
        <v>0</v>
      </c>
      <c r="BI162" s="135">
        <f t="shared" si="8"/>
        <v>0</v>
      </c>
      <c r="BJ162" s="15" t="s">
        <v>83</v>
      </c>
      <c r="BK162" s="135">
        <f t="shared" si="9"/>
        <v>0</v>
      </c>
      <c r="BL162" s="15" t="s">
        <v>112</v>
      </c>
      <c r="BM162" s="134" t="s">
        <v>219</v>
      </c>
    </row>
    <row r="163" spans="2:65" s="1" customFormat="1" ht="16.5" customHeight="1">
      <c r="B163" s="30"/>
      <c r="C163" s="156" t="s">
        <v>220</v>
      </c>
      <c r="D163" s="156" t="s">
        <v>151</v>
      </c>
      <c r="E163" s="157" t="s">
        <v>221</v>
      </c>
      <c r="F163" s="158" t="s">
        <v>222</v>
      </c>
      <c r="G163" s="159" t="s">
        <v>154</v>
      </c>
      <c r="H163" s="160">
        <v>5</v>
      </c>
      <c r="I163" s="161"/>
      <c r="J163" s="162">
        <f t="shared" si="0"/>
        <v>0</v>
      </c>
      <c r="K163" s="158" t="s">
        <v>641</v>
      </c>
      <c r="L163" s="163"/>
      <c r="M163" s="164" t="s">
        <v>1</v>
      </c>
      <c r="N163" s="165" t="s">
        <v>43</v>
      </c>
      <c r="P163" s="132">
        <f t="shared" si="1"/>
        <v>0</v>
      </c>
      <c r="Q163" s="132">
        <v>0</v>
      </c>
      <c r="R163" s="132">
        <f t="shared" si="2"/>
        <v>0</v>
      </c>
      <c r="S163" s="132">
        <v>0</v>
      </c>
      <c r="T163" s="133">
        <f t="shared" si="3"/>
        <v>0</v>
      </c>
      <c r="AR163" s="134" t="s">
        <v>155</v>
      </c>
      <c r="AT163" s="134" t="s">
        <v>151</v>
      </c>
      <c r="AU163" s="134" t="s">
        <v>85</v>
      </c>
      <c r="AY163" s="15" t="s">
        <v>107</v>
      </c>
      <c r="BE163" s="135">
        <f t="shared" si="4"/>
        <v>0</v>
      </c>
      <c r="BF163" s="135">
        <f t="shared" si="5"/>
        <v>0</v>
      </c>
      <c r="BG163" s="135">
        <f t="shared" si="6"/>
        <v>0</v>
      </c>
      <c r="BH163" s="135">
        <f t="shared" si="7"/>
        <v>0</v>
      </c>
      <c r="BI163" s="135">
        <f t="shared" si="8"/>
        <v>0</v>
      </c>
      <c r="BJ163" s="15" t="s">
        <v>83</v>
      </c>
      <c r="BK163" s="135">
        <f t="shared" si="9"/>
        <v>0</v>
      </c>
      <c r="BL163" s="15" t="s">
        <v>112</v>
      </c>
      <c r="BM163" s="134" t="s">
        <v>223</v>
      </c>
    </row>
    <row r="164" spans="2:65" s="1" customFormat="1" ht="16.5" customHeight="1">
      <c r="B164" s="30"/>
      <c r="C164" s="156" t="s">
        <v>224</v>
      </c>
      <c r="D164" s="156" t="s">
        <v>151</v>
      </c>
      <c r="E164" s="157" t="s">
        <v>225</v>
      </c>
      <c r="F164" s="158" t="s">
        <v>226</v>
      </c>
      <c r="G164" s="159" t="s">
        <v>154</v>
      </c>
      <c r="H164" s="160">
        <v>5</v>
      </c>
      <c r="I164" s="161"/>
      <c r="J164" s="162">
        <f t="shared" si="0"/>
        <v>0</v>
      </c>
      <c r="K164" s="158" t="s">
        <v>641</v>
      </c>
      <c r="L164" s="163"/>
      <c r="M164" s="164" t="s">
        <v>1</v>
      </c>
      <c r="N164" s="165" t="s">
        <v>43</v>
      </c>
      <c r="P164" s="132">
        <f t="shared" si="1"/>
        <v>0</v>
      </c>
      <c r="Q164" s="132">
        <v>0</v>
      </c>
      <c r="R164" s="132">
        <f t="shared" si="2"/>
        <v>0</v>
      </c>
      <c r="S164" s="132">
        <v>0</v>
      </c>
      <c r="T164" s="133">
        <f t="shared" si="3"/>
        <v>0</v>
      </c>
      <c r="AR164" s="134" t="s">
        <v>155</v>
      </c>
      <c r="AT164" s="134" t="s">
        <v>151</v>
      </c>
      <c r="AU164" s="134" t="s">
        <v>85</v>
      </c>
      <c r="AY164" s="15" t="s">
        <v>107</v>
      </c>
      <c r="BE164" s="135">
        <f t="shared" si="4"/>
        <v>0</v>
      </c>
      <c r="BF164" s="135">
        <f t="shared" si="5"/>
        <v>0</v>
      </c>
      <c r="BG164" s="135">
        <f t="shared" si="6"/>
        <v>0</v>
      </c>
      <c r="BH164" s="135">
        <f t="shared" si="7"/>
        <v>0</v>
      </c>
      <c r="BI164" s="135">
        <f t="shared" si="8"/>
        <v>0</v>
      </c>
      <c r="BJ164" s="15" t="s">
        <v>83</v>
      </c>
      <c r="BK164" s="135">
        <f t="shared" si="9"/>
        <v>0</v>
      </c>
      <c r="BL164" s="15" t="s">
        <v>112</v>
      </c>
      <c r="BM164" s="134" t="s">
        <v>227</v>
      </c>
    </row>
    <row r="165" spans="2:65" s="1" customFormat="1" ht="16.5" customHeight="1">
      <c r="B165" s="30"/>
      <c r="C165" s="156" t="s">
        <v>228</v>
      </c>
      <c r="D165" s="156" t="s">
        <v>151</v>
      </c>
      <c r="E165" s="157" t="s">
        <v>229</v>
      </c>
      <c r="F165" s="158" t="s">
        <v>230</v>
      </c>
      <c r="G165" s="159" t="s">
        <v>218</v>
      </c>
      <c r="H165" s="160">
        <v>5</v>
      </c>
      <c r="I165" s="161"/>
      <c r="J165" s="162">
        <f t="shared" si="0"/>
        <v>0</v>
      </c>
      <c r="K165" s="158" t="s">
        <v>641</v>
      </c>
      <c r="L165" s="163"/>
      <c r="M165" s="164" t="s">
        <v>1</v>
      </c>
      <c r="N165" s="165" t="s">
        <v>43</v>
      </c>
      <c r="P165" s="132">
        <f t="shared" si="1"/>
        <v>0</v>
      </c>
      <c r="Q165" s="132">
        <v>0</v>
      </c>
      <c r="R165" s="132">
        <f t="shared" si="2"/>
        <v>0</v>
      </c>
      <c r="S165" s="132">
        <v>0</v>
      </c>
      <c r="T165" s="133">
        <f t="shared" si="3"/>
        <v>0</v>
      </c>
      <c r="AR165" s="134" t="s">
        <v>155</v>
      </c>
      <c r="AT165" s="134" t="s">
        <v>151</v>
      </c>
      <c r="AU165" s="134" t="s">
        <v>85</v>
      </c>
      <c r="AY165" s="15" t="s">
        <v>107</v>
      </c>
      <c r="BE165" s="135">
        <f t="shared" si="4"/>
        <v>0</v>
      </c>
      <c r="BF165" s="135">
        <f t="shared" si="5"/>
        <v>0</v>
      </c>
      <c r="BG165" s="135">
        <f t="shared" si="6"/>
        <v>0</v>
      </c>
      <c r="BH165" s="135">
        <f t="shared" si="7"/>
        <v>0</v>
      </c>
      <c r="BI165" s="135">
        <f t="shared" si="8"/>
        <v>0</v>
      </c>
      <c r="BJ165" s="15" t="s">
        <v>83</v>
      </c>
      <c r="BK165" s="135">
        <f t="shared" si="9"/>
        <v>0</v>
      </c>
      <c r="BL165" s="15" t="s">
        <v>112</v>
      </c>
      <c r="BM165" s="134" t="s">
        <v>231</v>
      </c>
    </row>
    <row r="166" spans="2:65" s="1" customFormat="1" ht="16.5" customHeight="1">
      <c r="B166" s="30"/>
      <c r="C166" s="156" t="s">
        <v>232</v>
      </c>
      <c r="D166" s="156" t="s">
        <v>151</v>
      </c>
      <c r="E166" s="157" t="s">
        <v>233</v>
      </c>
      <c r="F166" s="158" t="s">
        <v>234</v>
      </c>
      <c r="G166" s="159" t="s">
        <v>154</v>
      </c>
      <c r="H166" s="160">
        <v>10</v>
      </c>
      <c r="I166" s="161"/>
      <c r="J166" s="162">
        <f t="shared" si="0"/>
        <v>0</v>
      </c>
      <c r="K166" s="158" t="s">
        <v>641</v>
      </c>
      <c r="L166" s="163"/>
      <c r="M166" s="164" t="s">
        <v>1</v>
      </c>
      <c r="N166" s="165" t="s">
        <v>43</v>
      </c>
      <c r="P166" s="132">
        <f t="shared" si="1"/>
        <v>0</v>
      </c>
      <c r="Q166" s="132">
        <v>0</v>
      </c>
      <c r="R166" s="132">
        <f t="shared" si="2"/>
        <v>0</v>
      </c>
      <c r="S166" s="132">
        <v>0</v>
      </c>
      <c r="T166" s="133">
        <f t="shared" si="3"/>
        <v>0</v>
      </c>
      <c r="AR166" s="134" t="s">
        <v>155</v>
      </c>
      <c r="AT166" s="134" t="s">
        <v>151</v>
      </c>
      <c r="AU166" s="134" t="s">
        <v>85</v>
      </c>
      <c r="AY166" s="15" t="s">
        <v>107</v>
      </c>
      <c r="BE166" s="135">
        <f t="shared" si="4"/>
        <v>0</v>
      </c>
      <c r="BF166" s="135">
        <f t="shared" si="5"/>
        <v>0</v>
      </c>
      <c r="BG166" s="135">
        <f t="shared" si="6"/>
        <v>0</v>
      </c>
      <c r="BH166" s="135">
        <f t="shared" si="7"/>
        <v>0</v>
      </c>
      <c r="BI166" s="135">
        <f t="shared" si="8"/>
        <v>0</v>
      </c>
      <c r="BJ166" s="15" t="s">
        <v>83</v>
      </c>
      <c r="BK166" s="135">
        <f t="shared" si="9"/>
        <v>0</v>
      </c>
      <c r="BL166" s="15" t="s">
        <v>112</v>
      </c>
      <c r="BM166" s="134" t="s">
        <v>235</v>
      </c>
    </row>
    <row r="167" spans="2:65" s="1" customFormat="1" ht="16.5" customHeight="1">
      <c r="B167" s="30"/>
      <c r="C167" s="156" t="s">
        <v>236</v>
      </c>
      <c r="D167" s="156" t="s">
        <v>151</v>
      </c>
      <c r="E167" s="157" t="s">
        <v>237</v>
      </c>
      <c r="F167" s="158" t="s">
        <v>238</v>
      </c>
      <c r="G167" s="159" t="s">
        <v>154</v>
      </c>
      <c r="H167" s="160">
        <v>10</v>
      </c>
      <c r="I167" s="161"/>
      <c r="J167" s="162">
        <f t="shared" si="0"/>
        <v>0</v>
      </c>
      <c r="K167" s="158" t="s">
        <v>641</v>
      </c>
      <c r="L167" s="163"/>
      <c r="M167" s="164" t="s">
        <v>1</v>
      </c>
      <c r="N167" s="165" t="s">
        <v>43</v>
      </c>
      <c r="P167" s="132">
        <f t="shared" si="1"/>
        <v>0</v>
      </c>
      <c r="Q167" s="132">
        <v>0</v>
      </c>
      <c r="R167" s="132">
        <f t="shared" si="2"/>
        <v>0</v>
      </c>
      <c r="S167" s="132">
        <v>0</v>
      </c>
      <c r="T167" s="133">
        <f t="shared" si="3"/>
        <v>0</v>
      </c>
      <c r="AR167" s="134" t="s">
        <v>155</v>
      </c>
      <c r="AT167" s="134" t="s">
        <v>151</v>
      </c>
      <c r="AU167" s="134" t="s">
        <v>85</v>
      </c>
      <c r="AY167" s="15" t="s">
        <v>107</v>
      </c>
      <c r="BE167" s="135">
        <f t="shared" si="4"/>
        <v>0</v>
      </c>
      <c r="BF167" s="135">
        <f t="shared" si="5"/>
        <v>0</v>
      </c>
      <c r="BG167" s="135">
        <f t="shared" si="6"/>
        <v>0</v>
      </c>
      <c r="BH167" s="135">
        <f t="shared" si="7"/>
        <v>0</v>
      </c>
      <c r="BI167" s="135">
        <f t="shared" si="8"/>
        <v>0</v>
      </c>
      <c r="BJ167" s="15" t="s">
        <v>83</v>
      </c>
      <c r="BK167" s="135">
        <f t="shared" si="9"/>
        <v>0</v>
      </c>
      <c r="BL167" s="15" t="s">
        <v>112</v>
      </c>
      <c r="BM167" s="134" t="s">
        <v>239</v>
      </c>
    </row>
    <row r="168" spans="2:65" s="1" customFormat="1" ht="16.5" customHeight="1">
      <c r="B168" s="30"/>
      <c r="C168" s="156" t="s">
        <v>240</v>
      </c>
      <c r="D168" s="156" t="s">
        <v>151</v>
      </c>
      <c r="E168" s="157" t="s">
        <v>241</v>
      </c>
      <c r="F168" s="158" t="s">
        <v>242</v>
      </c>
      <c r="G168" s="159" t="s">
        <v>154</v>
      </c>
      <c r="H168" s="160">
        <v>10</v>
      </c>
      <c r="I168" s="161"/>
      <c r="J168" s="162">
        <f t="shared" si="0"/>
        <v>0</v>
      </c>
      <c r="K168" s="158" t="s">
        <v>641</v>
      </c>
      <c r="L168" s="163"/>
      <c r="M168" s="164" t="s">
        <v>1</v>
      </c>
      <c r="N168" s="165" t="s">
        <v>43</v>
      </c>
      <c r="P168" s="132">
        <f t="shared" si="1"/>
        <v>0</v>
      </c>
      <c r="Q168" s="132">
        <v>0</v>
      </c>
      <c r="R168" s="132">
        <f t="shared" si="2"/>
        <v>0</v>
      </c>
      <c r="S168" s="132">
        <v>0</v>
      </c>
      <c r="T168" s="133">
        <f t="shared" si="3"/>
        <v>0</v>
      </c>
      <c r="AR168" s="134" t="s">
        <v>155</v>
      </c>
      <c r="AT168" s="134" t="s">
        <v>151</v>
      </c>
      <c r="AU168" s="134" t="s">
        <v>85</v>
      </c>
      <c r="AY168" s="15" t="s">
        <v>107</v>
      </c>
      <c r="BE168" s="135">
        <f t="shared" si="4"/>
        <v>0</v>
      </c>
      <c r="BF168" s="135">
        <f t="shared" si="5"/>
        <v>0</v>
      </c>
      <c r="BG168" s="135">
        <f t="shared" si="6"/>
        <v>0</v>
      </c>
      <c r="BH168" s="135">
        <f t="shared" si="7"/>
        <v>0</v>
      </c>
      <c r="BI168" s="135">
        <f t="shared" si="8"/>
        <v>0</v>
      </c>
      <c r="BJ168" s="15" t="s">
        <v>83</v>
      </c>
      <c r="BK168" s="135">
        <f t="shared" si="9"/>
        <v>0</v>
      </c>
      <c r="BL168" s="15" t="s">
        <v>112</v>
      </c>
      <c r="BM168" s="134" t="s">
        <v>243</v>
      </c>
    </row>
    <row r="169" spans="2:65" s="1" customFormat="1" ht="16.5" customHeight="1">
      <c r="B169" s="30"/>
      <c r="C169" s="156" t="s">
        <v>244</v>
      </c>
      <c r="D169" s="156" t="s">
        <v>151</v>
      </c>
      <c r="E169" s="157" t="s">
        <v>245</v>
      </c>
      <c r="F169" s="158" t="s">
        <v>246</v>
      </c>
      <c r="G169" s="159" t="s">
        <v>154</v>
      </c>
      <c r="H169" s="160">
        <v>10</v>
      </c>
      <c r="I169" s="161"/>
      <c r="J169" s="162">
        <f t="shared" si="0"/>
        <v>0</v>
      </c>
      <c r="K169" s="158" t="s">
        <v>641</v>
      </c>
      <c r="L169" s="163"/>
      <c r="M169" s="164" t="s">
        <v>1</v>
      </c>
      <c r="N169" s="165" t="s">
        <v>43</v>
      </c>
      <c r="P169" s="132">
        <f t="shared" si="1"/>
        <v>0</v>
      </c>
      <c r="Q169" s="132">
        <v>0</v>
      </c>
      <c r="R169" s="132">
        <f t="shared" si="2"/>
        <v>0</v>
      </c>
      <c r="S169" s="132">
        <v>0</v>
      </c>
      <c r="T169" s="133">
        <f t="shared" si="3"/>
        <v>0</v>
      </c>
      <c r="AR169" s="134" t="s">
        <v>155</v>
      </c>
      <c r="AT169" s="134" t="s">
        <v>151</v>
      </c>
      <c r="AU169" s="134" t="s">
        <v>85</v>
      </c>
      <c r="AY169" s="15" t="s">
        <v>107</v>
      </c>
      <c r="BE169" s="135">
        <f t="shared" si="4"/>
        <v>0</v>
      </c>
      <c r="BF169" s="135">
        <f t="shared" si="5"/>
        <v>0</v>
      </c>
      <c r="BG169" s="135">
        <f t="shared" si="6"/>
        <v>0</v>
      </c>
      <c r="BH169" s="135">
        <f t="shared" si="7"/>
        <v>0</v>
      </c>
      <c r="BI169" s="135">
        <f t="shared" si="8"/>
        <v>0</v>
      </c>
      <c r="BJ169" s="15" t="s">
        <v>83</v>
      </c>
      <c r="BK169" s="135">
        <f t="shared" si="9"/>
        <v>0</v>
      </c>
      <c r="BL169" s="15" t="s">
        <v>112</v>
      </c>
      <c r="BM169" s="134" t="s">
        <v>247</v>
      </c>
    </row>
    <row r="170" spans="2:65" s="1" customFormat="1" ht="16.5" customHeight="1">
      <c r="B170" s="30"/>
      <c r="C170" s="156" t="s">
        <v>248</v>
      </c>
      <c r="D170" s="156" t="s">
        <v>151</v>
      </c>
      <c r="E170" s="157" t="s">
        <v>249</v>
      </c>
      <c r="F170" s="158" t="s">
        <v>250</v>
      </c>
      <c r="G170" s="159" t="s">
        <v>154</v>
      </c>
      <c r="H170" s="160">
        <v>10</v>
      </c>
      <c r="I170" s="161"/>
      <c r="J170" s="162">
        <f t="shared" si="0"/>
        <v>0</v>
      </c>
      <c r="K170" s="158" t="s">
        <v>641</v>
      </c>
      <c r="L170" s="163"/>
      <c r="M170" s="164" t="s">
        <v>1</v>
      </c>
      <c r="N170" s="165" t="s">
        <v>43</v>
      </c>
      <c r="P170" s="132">
        <f t="shared" si="1"/>
        <v>0</v>
      </c>
      <c r="Q170" s="132">
        <v>0</v>
      </c>
      <c r="R170" s="132">
        <f t="shared" si="2"/>
        <v>0</v>
      </c>
      <c r="S170" s="132">
        <v>0</v>
      </c>
      <c r="T170" s="133">
        <f t="shared" si="3"/>
        <v>0</v>
      </c>
      <c r="AR170" s="134" t="s">
        <v>155</v>
      </c>
      <c r="AT170" s="134" t="s">
        <v>151</v>
      </c>
      <c r="AU170" s="134" t="s">
        <v>85</v>
      </c>
      <c r="AY170" s="15" t="s">
        <v>107</v>
      </c>
      <c r="BE170" s="135">
        <f t="shared" si="4"/>
        <v>0</v>
      </c>
      <c r="BF170" s="135">
        <f t="shared" si="5"/>
        <v>0</v>
      </c>
      <c r="BG170" s="135">
        <f t="shared" si="6"/>
        <v>0</v>
      </c>
      <c r="BH170" s="135">
        <f t="shared" si="7"/>
        <v>0</v>
      </c>
      <c r="BI170" s="135">
        <f t="shared" si="8"/>
        <v>0</v>
      </c>
      <c r="BJ170" s="15" t="s">
        <v>83</v>
      </c>
      <c r="BK170" s="135">
        <f t="shared" si="9"/>
        <v>0</v>
      </c>
      <c r="BL170" s="15" t="s">
        <v>112</v>
      </c>
      <c r="BM170" s="134" t="s">
        <v>251</v>
      </c>
    </row>
    <row r="171" spans="2:65" s="1" customFormat="1" ht="16.5" customHeight="1">
      <c r="B171" s="30"/>
      <c r="C171" s="156" t="s">
        <v>252</v>
      </c>
      <c r="D171" s="156" t="s">
        <v>151</v>
      </c>
      <c r="E171" s="157" t="s">
        <v>253</v>
      </c>
      <c r="F171" s="158" t="s">
        <v>254</v>
      </c>
      <c r="G171" s="159" t="s">
        <v>154</v>
      </c>
      <c r="H171" s="160">
        <v>10</v>
      </c>
      <c r="I171" s="161"/>
      <c r="J171" s="162">
        <f t="shared" si="0"/>
        <v>0</v>
      </c>
      <c r="K171" s="158" t="s">
        <v>641</v>
      </c>
      <c r="L171" s="163"/>
      <c r="M171" s="164" t="s">
        <v>1</v>
      </c>
      <c r="N171" s="165" t="s">
        <v>43</v>
      </c>
      <c r="P171" s="132">
        <f t="shared" si="1"/>
        <v>0</v>
      </c>
      <c r="Q171" s="132">
        <v>0</v>
      </c>
      <c r="R171" s="132">
        <f t="shared" si="2"/>
        <v>0</v>
      </c>
      <c r="S171" s="132">
        <v>0</v>
      </c>
      <c r="T171" s="133">
        <f t="shared" si="3"/>
        <v>0</v>
      </c>
      <c r="AR171" s="134" t="s">
        <v>155</v>
      </c>
      <c r="AT171" s="134" t="s">
        <v>151</v>
      </c>
      <c r="AU171" s="134" t="s">
        <v>85</v>
      </c>
      <c r="AY171" s="15" t="s">
        <v>107</v>
      </c>
      <c r="BE171" s="135">
        <f t="shared" si="4"/>
        <v>0</v>
      </c>
      <c r="BF171" s="135">
        <f t="shared" si="5"/>
        <v>0</v>
      </c>
      <c r="BG171" s="135">
        <f t="shared" si="6"/>
        <v>0</v>
      </c>
      <c r="BH171" s="135">
        <f t="shared" si="7"/>
        <v>0</v>
      </c>
      <c r="BI171" s="135">
        <f t="shared" si="8"/>
        <v>0</v>
      </c>
      <c r="BJ171" s="15" t="s">
        <v>83</v>
      </c>
      <c r="BK171" s="135">
        <f t="shared" si="9"/>
        <v>0</v>
      </c>
      <c r="BL171" s="15" t="s">
        <v>112</v>
      </c>
      <c r="BM171" s="134" t="s">
        <v>255</v>
      </c>
    </row>
    <row r="172" spans="2:65" s="1" customFormat="1" ht="16.5" customHeight="1">
      <c r="B172" s="30"/>
      <c r="C172" s="156" t="s">
        <v>256</v>
      </c>
      <c r="D172" s="156" t="s">
        <v>151</v>
      </c>
      <c r="E172" s="157" t="s">
        <v>257</v>
      </c>
      <c r="F172" s="158" t="s">
        <v>258</v>
      </c>
      <c r="G172" s="159" t="s">
        <v>154</v>
      </c>
      <c r="H172" s="160">
        <v>1</v>
      </c>
      <c r="I172" s="161"/>
      <c r="J172" s="162">
        <f t="shared" si="0"/>
        <v>0</v>
      </c>
      <c r="K172" s="158" t="s">
        <v>641</v>
      </c>
      <c r="L172" s="163"/>
      <c r="M172" s="164" t="s">
        <v>1</v>
      </c>
      <c r="N172" s="165" t="s">
        <v>43</v>
      </c>
      <c r="P172" s="132">
        <f t="shared" si="1"/>
        <v>0</v>
      </c>
      <c r="Q172" s="132">
        <v>0</v>
      </c>
      <c r="R172" s="132">
        <f t="shared" si="2"/>
        <v>0</v>
      </c>
      <c r="S172" s="132">
        <v>0</v>
      </c>
      <c r="T172" s="133">
        <f t="shared" si="3"/>
        <v>0</v>
      </c>
      <c r="AR172" s="134" t="s">
        <v>155</v>
      </c>
      <c r="AT172" s="134" t="s">
        <v>151</v>
      </c>
      <c r="AU172" s="134" t="s">
        <v>85</v>
      </c>
      <c r="AY172" s="15" t="s">
        <v>107</v>
      </c>
      <c r="BE172" s="135">
        <f t="shared" si="4"/>
        <v>0</v>
      </c>
      <c r="BF172" s="135">
        <f t="shared" si="5"/>
        <v>0</v>
      </c>
      <c r="BG172" s="135">
        <f t="shared" si="6"/>
        <v>0</v>
      </c>
      <c r="BH172" s="135">
        <f t="shared" si="7"/>
        <v>0</v>
      </c>
      <c r="BI172" s="135">
        <f t="shared" si="8"/>
        <v>0</v>
      </c>
      <c r="BJ172" s="15" t="s">
        <v>83</v>
      </c>
      <c r="BK172" s="135">
        <f t="shared" si="9"/>
        <v>0</v>
      </c>
      <c r="BL172" s="15" t="s">
        <v>112</v>
      </c>
      <c r="BM172" s="134" t="s">
        <v>259</v>
      </c>
    </row>
    <row r="173" spans="2:65" s="1" customFormat="1" ht="16.5" customHeight="1">
      <c r="B173" s="30"/>
      <c r="C173" s="156" t="s">
        <v>260</v>
      </c>
      <c r="D173" s="156" t="s">
        <v>151</v>
      </c>
      <c r="E173" s="157" t="s">
        <v>261</v>
      </c>
      <c r="F173" s="158" t="s">
        <v>262</v>
      </c>
      <c r="G173" s="159" t="s">
        <v>154</v>
      </c>
      <c r="H173" s="160">
        <v>8</v>
      </c>
      <c r="I173" s="161"/>
      <c r="J173" s="162">
        <f t="shared" si="0"/>
        <v>0</v>
      </c>
      <c r="K173" s="158" t="s">
        <v>641</v>
      </c>
      <c r="L173" s="163"/>
      <c r="M173" s="164" t="s">
        <v>1</v>
      </c>
      <c r="N173" s="165" t="s">
        <v>43</v>
      </c>
      <c r="P173" s="132">
        <f t="shared" si="1"/>
        <v>0</v>
      </c>
      <c r="Q173" s="132">
        <v>0</v>
      </c>
      <c r="R173" s="132">
        <f t="shared" si="2"/>
        <v>0</v>
      </c>
      <c r="S173" s="132">
        <v>0</v>
      </c>
      <c r="T173" s="133">
        <f t="shared" si="3"/>
        <v>0</v>
      </c>
      <c r="AR173" s="134" t="s">
        <v>155</v>
      </c>
      <c r="AT173" s="134" t="s">
        <v>151</v>
      </c>
      <c r="AU173" s="134" t="s">
        <v>85</v>
      </c>
      <c r="AY173" s="15" t="s">
        <v>107</v>
      </c>
      <c r="BE173" s="135">
        <f t="shared" si="4"/>
        <v>0</v>
      </c>
      <c r="BF173" s="135">
        <f t="shared" si="5"/>
        <v>0</v>
      </c>
      <c r="BG173" s="135">
        <f t="shared" si="6"/>
        <v>0</v>
      </c>
      <c r="BH173" s="135">
        <f t="shared" si="7"/>
        <v>0</v>
      </c>
      <c r="BI173" s="135">
        <f t="shared" si="8"/>
        <v>0</v>
      </c>
      <c r="BJ173" s="15" t="s">
        <v>83</v>
      </c>
      <c r="BK173" s="135">
        <f t="shared" si="9"/>
        <v>0</v>
      </c>
      <c r="BL173" s="15" t="s">
        <v>112</v>
      </c>
      <c r="BM173" s="134" t="s">
        <v>263</v>
      </c>
    </row>
    <row r="174" spans="2:65" s="1" customFormat="1" ht="16.5" customHeight="1">
      <c r="B174" s="30"/>
      <c r="C174" s="156" t="s">
        <v>264</v>
      </c>
      <c r="D174" s="156" t="s">
        <v>151</v>
      </c>
      <c r="E174" s="157" t="s">
        <v>265</v>
      </c>
      <c r="F174" s="158" t="s">
        <v>266</v>
      </c>
      <c r="G174" s="159" t="s">
        <v>154</v>
      </c>
      <c r="H174" s="160">
        <v>2</v>
      </c>
      <c r="I174" s="161"/>
      <c r="J174" s="162">
        <f t="shared" si="0"/>
        <v>0</v>
      </c>
      <c r="K174" s="158" t="s">
        <v>641</v>
      </c>
      <c r="L174" s="163"/>
      <c r="M174" s="164" t="s">
        <v>1</v>
      </c>
      <c r="N174" s="165" t="s">
        <v>43</v>
      </c>
      <c r="P174" s="132">
        <f t="shared" si="1"/>
        <v>0</v>
      </c>
      <c r="Q174" s="132">
        <v>0</v>
      </c>
      <c r="R174" s="132">
        <f t="shared" si="2"/>
        <v>0</v>
      </c>
      <c r="S174" s="132">
        <v>0</v>
      </c>
      <c r="T174" s="133">
        <f t="shared" si="3"/>
        <v>0</v>
      </c>
      <c r="AR174" s="134" t="s">
        <v>155</v>
      </c>
      <c r="AT174" s="134" t="s">
        <v>151</v>
      </c>
      <c r="AU174" s="134" t="s">
        <v>85</v>
      </c>
      <c r="AY174" s="15" t="s">
        <v>107</v>
      </c>
      <c r="BE174" s="135">
        <f t="shared" si="4"/>
        <v>0</v>
      </c>
      <c r="BF174" s="135">
        <f t="shared" si="5"/>
        <v>0</v>
      </c>
      <c r="BG174" s="135">
        <f t="shared" si="6"/>
        <v>0</v>
      </c>
      <c r="BH174" s="135">
        <f t="shared" si="7"/>
        <v>0</v>
      </c>
      <c r="BI174" s="135">
        <f t="shared" si="8"/>
        <v>0</v>
      </c>
      <c r="BJ174" s="15" t="s">
        <v>83</v>
      </c>
      <c r="BK174" s="135">
        <f t="shared" si="9"/>
        <v>0</v>
      </c>
      <c r="BL174" s="15" t="s">
        <v>112</v>
      </c>
      <c r="BM174" s="134" t="s">
        <v>267</v>
      </c>
    </row>
    <row r="175" spans="2:65" s="1" customFormat="1" ht="16.5" customHeight="1">
      <c r="B175" s="30"/>
      <c r="C175" s="156" t="s">
        <v>268</v>
      </c>
      <c r="D175" s="156" t="s">
        <v>151</v>
      </c>
      <c r="E175" s="157" t="s">
        <v>269</v>
      </c>
      <c r="F175" s="158" t="s">
        <v>270</v>
      </c>
      <c r="G175" s="159" t="s">
        <v>154</v>
      </c>
      <c r="H175" s="160">
        <v>2</v>
      </c>
      <c r="I175" s="161"/>
      <c r="J175" s="162">
        <f t="shared" si="0"/>
        <v>0</v>
      </c>
      <c r="K175" s="158" t="s">
        <v>641</v>
      </c>
      <c r="L175" s="163"/>
      <c r="M175" s="164" t="s">
        <v>1</v>
      </c>
      <c r="N175" s="165" t="s">
        <v>43</v>
      </c>
      <c r="P175" s="132">
        <f t="shared" si="1"/>
        <v>0</v>
      </c>
      <c r="Q175" s="132">
        <v>0</v>
      </c>
      <c r="R175" s="132">
        <f t="shared" si="2"/>
        <v>0</v>
      </c>
      <c r="S175" s="132">
        <v>0</v>
      </c>
      <c r="T175" s="133">
        <f t="shared" si="3"/>
        <v>0</v>
      </c>
      <c r="AR175" s="134" t="s">
        <v>155</v>
      </c>
      <c r="AT175" s="134" t="s">
        <v>151</v>
      </c>
      <c r="AU175" s="134" t="s">
        <v>85</v>
      </c>
      <c r="AY175" s="15" t="s">
        <v>107</v>
      </c>
      <c r="BE175" s="135">
        <f t="shared" si="4"/>
        <v>0</v>
      </c>
      <c r="BF175" s="135">
        <f t="shared" si="5"/>
        <v>0</v>
      </c>
      <c r="BG175" s="135">
        <f t="shared" si="6"/>
        <v>0</v>
      </c>
      <c r="BH175" s="135">
        <f t="shared" si="7"/>
        <v>0</v>
      </c>
      <c r="BI175" s="135">
        <f t="shared" si="8"/>
        <v>0</v>
      </c>
      <c r="BJ175" s="15" t="s">
        <v>83</v>
      </c>
      <c r="BK175" s="135">
        <f t="shared" si="9"/>
        <v>0</v>
      </c>
      <c r="BL175" s="15" t="s">
        <v>112</v>
      </c>
      <c r="BM175" s="134" t="s">
        <v>271</v>
      </c>
    </row>
    <row r="176" spans="2:65" s="1" customFormat="1" ht="16.5" customHeight="1">
      <c r="B176" s="30"/>
      <c r="C176" s="156" t="s">
        <v>272</v>
      </c>
      <c r="D176" s="156" t="s">
        <v>151</v>
      </c>
      <c r="E176" s="157" t="s">
        <v>273</v>
      </c>
      <c r="F176" s="158" t="s">
        <v>274</v>
      </c>
      <c r="G176" s="159" t="s">
        <v>154</v>
      </c>
      <c r="H176" s="160">
        <v>1</v>
      </c>
      <c r="I176" s="161"/>
      <c r="J176" s="162">
        <f t="shared" si="0"/>
        <v>0</v>
      </c>
      <c r="K176" s="158" t="s">
        <v>641</v>
      </c>
      <c r="L176" s="163"/>
      <c r="M176" s="164" t="s">
        <v>1</v>
      </c>
      <c r="N176" s="165" t="s">
        <v>43</v>
      </c>
      <c r="P176" s="132">
        <f t="shared" si="1"/>
        <v>0</v>
      </c>
      <c r="Q176" s="132">
        <v>0</v>
      </c>
      <c r="R176" s="132">
        <f t="shared" si="2"/>
        <v>0</v>
      </c>
      <c r="S176" s="132">
        <v>0</v>
      </c>
      <c r="T176" s="133">
        <f t="shared" si="3"/>
        <v>0</v>
      </c>
      <c r="AR176" s="134" t="s">
        <v>155</v>
      </c>
      <c r="AT176" s="134" t="s">
        <v>151</v>
      </c>
      <c r="AU176" s="134" t="s">
        <v>85</v>
      </c>
      <c r="AY176" s="15" t="s">
        <v>107</v>
      </c>
      <c r="BE176" s="135">
        <f t="shared" si="4"/>
        <v>0</v>
      </c>
      <c r="BF176" s="135">
        <f t="shared" si="5"/>
        <v>0</v>
      </c>
      <c r="BG176" s="135">
        <f t="shared" si="6"/>
        <v>0</v>
      </c>
      <c r="BH176" s="135">
        <f t="shared" si="7"/>
        <v>0</v>
      </c>
      <c r="BI176" s="135">
        <f t="shared" si="8"/>
        <v>0</v>
      </c>
      <c r="BJ176" s="15" t="s">
        <v>83</v>
      </c>
      <c r="BK176" s="135">
        <f t="shared" si="9"/>
        <v>0</v>
      </c>
      <c r="BL176" s="15" t="s">
        <v>112</v>
      </c>
      <c r="BM176" s="134" t="s">
        <v>275</v>
      </c>
    </row>
    <row r="177" spans="2:65" s="1" customFormat="1" ht="16.5" customHeight="1">
      <c r="B177" s="30"/>
      <c r="C177" s="156" t="s">
        <v>276</v>
      </c>
      <c r="D177" s="156" t="s">
        <v>151</v>
      </c>
      <c r="E177" s="157" t="s">
        <v>277</v>
      </c>
      <c r="F177" s="158" t="s">
        <v>278</v>
      </c>
      <c r="G177" s="159" t="s">
        <v>154</v>
      </c>
      <c r="H177" s="160">
        <v>1</v>
      </c>
      <c r="I177" s="161"/>
      <c r="J177" s="162">
        <f t="shared" si="0"/>
        <v>0</v>
      </c>
      <c r="K177" s="158" t="s">
        <v>641</v>
      </c>
      <c r="L177" s="163"/>
      <c r="M177" s="164" t="s">
        <v>1</v>
      </c>
      <c r="N177" s="165" t="s">
        <v>43</v>
      </c>
      <c r="P177" s="132">
        <f t="shared" si="1"/>
        <v>0</v>
      </c>
      <c r="Q177" s="132">
        <v>0</v>
      </c>
      <c r="R177" s="132">
        <f t="shared" si="2"/>
        <v>0</v>
      </c>
      <c r="S177" s="132">
        <v>0</v>
      </c>
      <c r="T177" s="133">
        <f t="shared" si="3"/>
        <v>0</v>
      </c>
      <c r="AR177" s="134" t="s">
        <v>155</v>
      </c>
      <c r="AT177" s="134" t="s">
        <v>151</v>
      </c>
      <c r="AU177" s="134" t="s">
        <v>85</v>
      </c>
      <c r="AY177" s="15" t="s">
        <v>107</v>
      </c>
      <c r="BE177" s="135">
        <f t="shared" si="4"/>
        <v>0</v>
      </c>
      <c r="BF177" s="135">
        <f t="shared" si="5"/>
        <v>0</v>
      </c>
      <c r="BG177" s="135">
        <f t="shared" si="6"/>
        <v>0</v>
      </c>
      <c r="BH177" s="135">
        <f t="shared" si="7"/>
        <v>0</v>
      </c>
      <c r="BI177" s="135">
        <f t="shared" si="8"/>
        <v>0</v>
      </c>
      <c r="BJ177" s="15" t="s">
        <v>83</v>
      </c>
      <c r="BK177" s="135">
        <f t="shared" si="9"/>
        <v>0</v>
      </c>
      <c r="BL177" s="15" t="s">
        <v>112</v>
      </c>
      <c r="BM177" s="134" t="s">
        <v>279</v>
      </c>
    </row>
    <row r="178" spans="2:65" s="1" customFormat="1" ht="16.5" customHeight="1">
      <c r="B178" s="30"/>
      <c r="C178" s="156" t="s">
        <v>280</v>
      </c>
      <c r="D178" s="156" t="s">
        <v>151</v>
      </c>
      <c r="E178" s="157" t="s">
        <v>281</v>
      </c>
      <c r="F178" s="158" t="s">
        <v>282</v>
      </c>
      <c r="G178" s="159" t="s">
        <v>154</v>
      </c>
      <c r="H178" s="160">
        <v>1</v>
      </c>
      <c r="I178" s="161"/>
      <c r="J178" s="162">
        <f t="shared" ref="J178:J209" si="10">ROUND(I178*H178,2)</f>
        <v>0</v>
      </c>
      <c r="K178" s="158" t="s">
        <v>641</v>
      </c>
      <c r="L178" s="163"/>
      <c r="M178" s="164" t="s">
        <v>1</v>
      </c>
      <c r="N178" s="165" t="s">
        <v>43</v>
      </c>
      <c r="P178" s="132">
        <f t="shared" ref="P178:P209" si="11">O178*H178</f>
        <v>0</v>
      </c>
      <c r="Q178" s="132">
        <v>0</v>
      </c>
      <c r="R178" s="132">
        <f t="shared" ref="R178:R209" si="12">Q178*H178</f>
        <v>0</v>
      </c>
      <c r="S178" s="132">
        <v>0</v>
      </c>
      <c r="T178" s="133">
        <f t="shared" ref="T178:T209" si="13">S178*H178</f>
        <v>0</v>
      </c>
      <c r="AR178" s="134" t="s">
        <v>155</v>
      </c>
      <c r="AT178" s="134" t="s">
        <v>151</v>
      </c>
      <c r="AU178" s="134" t="s">
        <v>85</v>
      </c>
      <c r="AY178" s="15" t="s">
        <v>107</v>
      </c>
      <c r="BE178" s="135">
        <f t="shared" ref="BE178:BE209" si="14">IF(N178="základní",J178,0)</f>
        <v>0</v>
      </c>
      <c r="BF178" s="135">
        <f t="shared" ref="BF178:BF209" si="15">IF(N178="snížená",J178,0)</f>
        <v>0</v>
      </c>
      <c r="BG178" s="135">
        <f t="shared" ref="BG178:BG209" si="16">IF(N178="zákl. přenesená",J178,0)</f>
        <v>0</v>
      </c>
      <c r="BH178" s="135">
        <f t="shared" ref="BH178:BH209" si="17">IF(N178="sníž. přenesená",J178,0)</f>
        <v>0</v>
      </c>
      <c r="BI178" s="135">
        <f t="shared" ref="BI178:BI209" si="18">IF(N178="nulová",J178,0)</f>
        <v>0</v>
      </c>
      <c r="BJ178" s="15" t="s">
        <v>83</v>
      </c>
      <c r="BK178" s="135">
        <f t="shared" ref="BK178:BK209" si="19">ROUND(I178*H178,2)</f>
        <v>0</v>
      </c>
      <c r="BL178" s="15" t="s">
        <v>112</v>
      </c>
      <c r="BM178" s="134" t="s">
        <v>283</v>
      </c>
    </row>
    <row r="179" spans="2:65" s="1" customFormat="1" ht="16.5" customHeight="1">
      <c r="B179" s="30"/>
      <c r="C179" s="156" t="s">
        <v>284</v>
      </c>
      <c r="D179" s="156" t="s">
        <v>151</v>
      </c>
      <c r="E179" s="157" t="s">
        <v>285</v>
      </c>
      <c r="F179" s="158" t="s">
        <v>286</v>
      </c>
      <c r="G179" s="159" t="s">
        <v>154</v>
      </c>
      <c r="H179" s="160">
        <v>1</v>
      </c>
      <c r="I179" s="161"/>
      <c r="J179" s="162">
        <f t="shared" si="10"/>
        <v>0</v>
      </c>
      <c r="K179" s="158" t="s">
        <v>641</v>
      </c>
      <c r="L179" s="163"/>
      <c r="M179" s="164" t="s">
        <v>1</v>
      </c>
      <c r="N179" s="165" t="s">
        <v>43</v>
      </c>
      <c r="P179" s="132">
        <f t="shared" si="11"/>
        <v>0</v>
      </c>
      <c r="Q179" s="132">
        <v>0</v>
      </c>
      <c r="R179" s="132">
        <f t="shared" si="12"/>
        <v>0</v>
      </c>
      <c r="S179" s="132">
        <v>0</v>
      </c>
      <c r="T179" s="133">
        <f t="shared" si="13"/>
        <v>0</v>
      </c>
      <c r="AR179" s="134" t="s">
        <v>155</v>
      </c>
      <c r="AT179" s="134" t="s">
        <v>151</v>
      </c>
      <c r="AU179" s="134" t="s">
        <v>85</v>
      </c>
      <c r="AY179" s="15" t="s">
        <v>107</v>
      </c>
      <c r="BE179" s="135">
        <f t="shared" si="14"/>
        <v>0</v>
      </c>
      <c r="BF179" s="135">
        <f t="shared" si="15"/>
        <v>0</v>
      </c>
      <c r="BG179" s="135">
        <f t="shared" si="16"/>
        <v>0</v>
      </c>
      <c r="BH179" s="135">
        <f t="shared" si="17"/>
        <v>0</v>
      </c>
      <c r="BI179" s="135">
        <f t="shared" si="18"/>
        <v>0</v>
      </c>
      <c r="BJ179" s="15" t="s">
        <v>83</v>
      </c>
      <c r="BK179" s="135">
        <f t="shared" si="19"/>
        <v>0</v>
      </c>
      <c r="BL179" s="15" t="s">
        <v>112</v>
      </c>
      <c r="BM179" s="134" t="s">
        <v>287</v>
      </c>
    </row>
    <row r="180" spans="2:65" s="1" customFormat="1" ht="16.5" customHeight="1">
      <c r="B180" s="30"/>
      <c r="C180" s="156" t="s">
        <v>288</v>
      </c>
      <c r="D180" s="156" t="s">
        <v>151</v>
      </c>
      <c r="E180" s="157" t="s">
        <v>289</v>
      </c>
      <c r="F180" s="158" t="s">
        <v>290</v>
      </c>
      <c r="G180" s="159" t="s">
        <v>154</v>
      </c>
      <c r="H180" s="160">
        <v>1</v>
      </c>
      <c r="I180" s="161"/>
      <c r="J180" s="162">
        <f t="shared" si="10"/>
        <v>0</v>
      </c>
      <c r="K180" s="158" t="s">
        <v>641</v>
      </c>
      <c r="L180" s="163"/>
      <c r="M180" s="164" t="s">
        <v>1</v>
      </c>
      <c r="N180" s="165" t="s">
        <v>43</v>
      </c>
      <c r="P180" s="132">
        <f t="shared" si="11"/>
        <v>0</v>
      </c>
      <c r="Q180" s="132">
        <v>0</v>
      </c>
      <c r="R180" s="132">
        <f t="shared" si="12"/>
        <v>0</v>
      </c>
      <c r="S180" s="132">
        <v>0</v>
      </c>
      <c r="T180" s="133">
        <f t="shared" si="13"/>
        <v>0</v>
      </c>
      <c r="AR180" s="134" t="s">
        <v>155</v>
      </c>
      <c r="AT180" s="134" t="s">
        <v>151</v>
      </c>
      <c r="AU180" s="134" t="s">
        <v>85</v>
      </c>
      <c r="AY180" s="15" t="s">
        <v>107</v>
      </c>
      <c r="BE180" s="135">
        <f t="shared" si="14"/>
        <v>0</v>
      </c>
      <c r="BF180" s="135">
        <f t="shared" si="15"/>
        <v>0</v>
      </c>
      <c r="BG180" s="135">
        <f t="shared" si="16"/>
        <v>0</v>
      </c>
      <c r="BH180" s="135">
        <f t="shared" si="17"/>
        <v>0</v>
      </c>
      <c r="BI180" s="135">
        <f t="shared" si="18"/>
        <v>0</v>
      </c>
      <c r="BJ180" s="15" t="s">
        <v>83</v>
      </c>
      <c r="BK180" s="135">
        <f t="shared" si="19"/>
        <v>0</v>
      </c>
      <c r="BL180" s="15" t="s">
        <v>112</v>
      </c>
      <c r="BM180" s="134" t="s">
        <v>291</v>
      </c>
    </row>
    <row r="181" spans="2:65" s="1" customFormat="1" ht="16.5" customHeight="1">
      <c r="B181" s="30"/>
      <c r="C181" s="156" t="s">
        <v>292</v>
      </c>
      <c r="D181" s="156" t="s">
        <v>151</v>
      </c>
      <c r="E181" s="157" t="s">
        <v>293</v>
      </c>
      <c r="F181" s="158" t="s">
        <v>294</v>
      </c>
      <c r="G181" s="159" t="s">
        <v>154</v>
      </c>
      <c r="H181" s="160">
        <v>1</v>
      </c>
      <c r="I181" s="161"/>
      <c r="J181" s="162">
        <f t="shared" si="10"/>
        <v>0</v>
      </c>
      <c r="K181" s="158" t="s">
        <v>641</v>
      </c>
      <c r="L181" s="163"/>
      <c r="M181" s="164" t="s">
        <v>1</v>
      </c>
      <c r="N181" s="165" t="s">
        <v>43</v>
      </c>
      <c r="P181" s="132">
        <f t="shared" si="11"/>
        <v>0</v>
      </c>
      <c r="Q181" s="132">
        <v>0</v>
      </c>
      <c r="R181" s="132">
        <f t="shared" si="12"/>
        <v>0</v>
      </c>
      <c r="S181" s="132">
        <v>0</v>
      </c>
      <c r="T181" s="133">
        <f t="shared" si="13"/>
        <v>0</v>
      </c>
      <c r="AR181" s="134" t="s">
        <v>155</v>
      </c>
      <c r="AT181" s="134" t="s">
        <v>151</v>
      </c>
      <c r="AU181" s="134" t="s">
        <v>85</v>
      </c>
      <c r="AY181" s="15" t="s">
        <v>107</v>
      </c>
      <c r="BE181" s="135">
        <f t="shared" si="14"/>
        <v>0</v>
      </c>
      <c r="BF181" s="135">
        <f t="shared" si="15"/>
        <v>0</v>
      </c>
      <c r="BG181" s="135">
        <f t="shared" si="16"/>
        <v>0</v>
      </c>
      <c r="BH181" s="135">
        <f t="shared" si="17"/>
        <v>0</v>
      </c>
      <c r="BI181" s="135">
        <f t="shared" si="18"/>
        <v>0</v>
      </c>
      <c r="BJ181" s="15" t="s">
        <v>83</v>
      </c>
      <c r="BK181" s="135">
        <f t="shared" si="19"/>
        <v>0</v>
      </c>
      <c r="BL181" s="15" t="s">
        <v>112</v>
      </c>
      <c r="BM181" s="134" t="s">
        <v>295</v>
      </c>
    </row>
    <row r="182" spans="2:65" s="1" customFormat="1" ht="16.5" customHeight="1">
      <c r="B182" s="30"/>
      <c r="C182" s="156" t="s">
        <v>296</v>
      </c>
      <c r="D182" s="156" t="s">
        <v>151</v>
      </c>
      <c r="E182" s="157" t="s">
        <v>297</v>
      </c>
      <c r="F182" s="158" t="s">
        <v>298</v>
      </c>
      <c r="G182" s="159" t="s">
        <v>154</v>
      </c>
      <c r="H182" s="160">
        <v>1</v>
      </c>
      <c r="I182" s="161"/>
      <c r="J182" s="162">
        <f t="shared" si="10"/>
        <v>0</v>
      </c>
      <c r="K182" s="158" t="s">
        <v>641</v>
      </c>
      <c r="L182" s="163"/>
      <c r="M182" s="164" t="s">
        <v>1</v>
      </c>
      <c r="N182" s="165" t="s">
        <v>43</v>
      </c>
      <c r="P182" s="132">
        <f t="shared" si="11"/>
        <v>0</v>
      </c>
      <c r="Q182" s="132">
        <v>0</v>
      </c>
      <c r="R182" s="132">
        <f t="shared" si="12"/>
        <v>0</v>
      </c>
      <c r="S182" s="132">
        <v>0</v>
      </c>
      <c r="T182" s="133">
        <f t="shared" si="13"/>
        <v>0</v>
      </c>
      <c r="AR182" s="134" t="s">
        <v>155</v>
      </c>
      <c r="AT182" s="134" t="s">
        <v>151</v>
      </c>
      <c r="AU182" s="134" t="s">
        <v>85</v>
      </c>
      <c r="AY182" s="15" t="s">
        <v>107</v>
      </c>
      <c r="BE182" s="135">
        <f t="shared" si="14"/>
        <v>0</v>
      </c>
      <c r="BF182" s="135">
        <f t="shared" si="15"/>
        <v>0</v>
      </c>
      <c r="BG182" s="135">
        <f t="shared" si="16"/>
        <v>0</v>
      </c>
      <c r="BH182" s="135">
        <f t="shared" si="17"/>
        <v>0</v>
      </c>
      <c r="BI182" s="135">
        <f t="shared" si="18"/>
        <v>0</v>
      </c>
      <c r="BJ182" s="15" t="s">
        <v>83</v>
      </c>
      <c r="BK182" s="135">
        <f t="shared" si="19"/>
        <v>0</v>
      </c>
      <c r="BL182" s="15" t="s">
        <v>112</v>
      </c>
      <c r="BM182" s="134" t="s">
        <v>299</v>
      </c>
    </row>
    <row r="183" spans="2:65" s="1" customFormat="1" ht="16.5" customHeight="1">
      <c r="B183" s="30"/>
      <c r="C183" s="156" t="s">
        <v>300</v>
      </c>
      <c r="D183" s="156" t="s">
        <v>151</v>
      </c>
      <c r="E183" s="157" t="s">
        <v>301</v>
      </c>
      <c r="F183" s="158" t="s">
        <v>302</v>
      </c>
      <c r="G183" s="159" t="s">
        <v>154</v>
      </c>
      <c r="H183" s="160">
        <v>1</v>
      </c>
      <c r="I183" s="161"/>
      <c r="J183" s="162">
        <f t="shared" si="10"/>
        <v>0</v>
      </c>
      <c r="K183" s="158" t="s">
        <v>641</v>
      </c>
      <c r="L183" s="163"/>
      <c r="M183" s="164" t="s">
        <v>1</v>
      </c>
      <c r="N183" s="165" t="s">
        <v>43</v>
      </c>
      <c r="P183" s="132">
        <f t="shared" si="11"/>
        <v>0</v>
      </c>
      <c r="Q183" s="132">
        <v>0</v>
      </c>
      <c r="R183" s="132">
        <f t="shared" si="12"/>
        <v>0</v>
      </c>
      <c r="S183" s="132">
        <v>0</v>
      </c>
      <c r="T183" s="133">
        <f t="shared" si="13"/>
        <v>0</v>
      </c>
      <c r="AR183" s="134" t="s">
        <v>155</v>
      </c>
      <c r="AT183" s="134" t="s">
        <v>151</v>
      </c>
      <c r="AU183" s="134" t="s">
        <v>85</v>
      </c>
      <c r="AY183" s="15" t="s">
        <v>107</v>
      </c>
      <c r="BE183" s="135">
        <f t="shared" si="14"/>
        <v>0</v>
      </c>
      <c r="BF183" s="135">
        <f t="shared" si="15"/>
        <v>0</v>
      </c>
      <c r="BG183" s="135">
        <f t="shared" si="16"/>
        <v>0</v>
      </c>
      <c r="BH183" s="135">
        <f t="shared" si="17"/>
        <v>0</v>
      </c>
      <c r="BI183" s="135">
        <f t="shared" si="18"/>
        <v>0</v>
      </c>
      <c r="BJ183" s="15" t="s">
        <v>83</v>
      </c>
      <c r="BK183" s="135">
        <f t="shared" si="19"/>
        <v>0</v>
      </c>
      <c r="BL183" s="15" t="s">
        <v>112</v>
      </c>
      <c r="BM183" s="134" t="s">
        <v>303</v>
      </c>
    </row>
    <row r="184" spans="2:65" s="1" customFormat="1" ht="16.5" customHeight="1">
      <c r="B184" s="30"/>
      <c r="C184" s="156" t="s">
        <v>304</v>
      </c>
      <c r="D184" s="156" t="s">
        <v>151</v>
      </c>
      <c r="E184" s="157" t="s">
        <v>305</v>
      </c>
      <c r="F184" s="158" t="s">
        <v>306</v>
      </c>
      <c r="G184" s="159" t="s">
        <v>307</v>
      </c>
      <c r="H184" s="160">
        <v>50</v>
      </c>
      <c r="I184" s="161"/>
      <c r="J184" s="162">
        <f t="shared" si="10"/>
        <v>0</v>
      </c>
      <c r="K184" s="158" t="s">
        <v>641</v>
      </c>
      <c r="L184" s="163"/>
      <c r="M184" s="164" t="s">
        <v>1</v>
      </c>
      <c r="N184" s="165" t="s">
        <v>43</v>
      </c>
      <c r="P184" s="132">
        <f t="shared" si="11"/>
        <v>0</v>
      </c>
      <c r="Q184" s="132">
        <v>0</v>
      </c>
      <c r="R184" s="132">
        <f t="shared" si="12"/>
        <v>0</v>
      </c>
      <c r="S184" s="132">
        <v>0</v>
      </c>
      <c r="T184" s="133">
        <f t="shared" si="13"/>
        <v>0</v>
      </c>
      <c r="AR184" s="134" t="s">
        <v>155</v>
      </c>
      <c r="AT184" s="134" t="s">
        <v>151</v>
      </c>
      <c r="AU184" s="134" t="s">
        <v>85</v>
      </c>
      <c r="AY184" s="15" t="s">
        <v>107</v>
      </c>
      <c r="BE184" s="135">
        <f t="shared" si="14"/>
        <v>0</v>
      </c>
      <c r="BF184" s="135">
        <f t="shared" si="15"/>
        <v>0</v>
      </c>
      <c r="BG184" s="135">
        <f t="shared" si="16"/>
        <v>0</v>
      </c>
      <c r="BH184" s="135">
        <f t="shared" si="17"/>
        <v>0</v>
      </c>
      <c r="BI184" s="135">
        <f t="shared" si="18"/>
        <v>0</v>
      </c>
      <c r="BJ184" s="15" t="s">
        <v>83</v>
      </c>
      <c r="BK184" s="135">
        <f t="shared" si="19"/>
        <v>0</v>
      </c>
      <c r="BL184" s="15" t="s">
        <v>112</v>
      </c>
      <c r="BM184" s="134" t="s">
        <v>308</v>
      </c>
    </row>
    <row r="185" spans="2:65" s="1" customFormat="1" ht="16.5" customHeight="1">
      <c r="B185" s="30"/>
      <c r="C185" s="156" t="s">
        <v>309</v>
      </c>
      <c r="D185" s="156" t="s">
        <v>151</v>
      </c>
      <c r="E185" s="157" t="s">
        <v>310</v>
      </c>
      <c r="F185" s="158" t="s">
        <v>311</v>
      </c>
      <c r="G185" s="159" t="s">
        <v>307</v>
      </c>
      <c r="H185" s="160">
        <v>10</v>
      </c>
      <c r="I185" s="161"/>
      <c r="J185" s="162">
        <f t="shared" si="10"/>
        <v>0</v>
      </c>
      <c r="K185" s="158" t="s">
        <v>641</v>
      </c>
      <c r="L185" s="163"/>
      <c r="M185" s="164" t="s">
        <v>1</v>
      </c>
      <c r="N185" s="165" t="s">
        <v>43</v>
      </c>
      <c r="P185" s="132">
        <f t="shared" si="11"/>
        <v>0</v>
      </c>
      <c r="Q185" s="132">
        <v>0</v>
      </c>
      <c r="R185" s="132">
        <f t="shared" si="12"/>
        <v>0</v>
      </c>
      <c r="S185" s="132">
        <v>0</v>
      </c>
      <c r="T185" s="133">
        <f t="shared" si="13"/>
        <v>0</v>
      </c>
      <c r="AR185" s="134" t="s">
        <v>155</v>
      </c>
      <c r="AT185" s="134" t="s">
        <v>151</v>
      </c>
      <c r="AU185" s="134" t="s">
        <v>85</v>
      </c>
      <c r="AY185" s="15" t="s">
        <v>107</v>
      </c>
      <c r="BE185" s="135">
        <f t="shared" si="14"/>
        <v>0</v>
      </c>
      <c r="BF185" s="135">
        <f t="shared" si="15"/>
        <v>0</v>
      </c>
      <c r="BG185" s="135">
        <f t="shared" si="16"/>
        <v>0</v>
      </c>
      <c r="BH185" s="135">
        <f t="shared" si="17"/>
        <v>0</v>
      </c>
      <c r="BI185" s="135">
        <f t="shared" si="18"/>
        <v>0</v>
      </c>
      <c r="BJ185" s="15" t="s">
        <v>83</v>
      </c>
      <c r="BK185" s="135">
        <f t="shared" si="19"/>
        <v>0</v>
      </c>
      <c r="BL185" s="15" t="s">
        <v>112</v>
      </c>
      <c r="BM185" s="134" t="s">
        <v>312</v>
      </c>
    </row>
    <row r="186" spans="2:65" s="1" customFormat="1" ht="16.5" customHeight="1">
      <c r="B186" s="30"/>
      <c r="C186" s="156" t="s">
        <v>313</v>
      </c>
      <c r="D186" s="156" t="s">
        <v>151</v>
      </c>
      <c r="E186" s="157" t="s">
        <v>314</v>
      </c>
      <c r="F186" s="158" t="s">
        <v>315</v>
      </c>
      <c r="G186" s="159" t="s">
        <v>154</v>
      </c>
      <c r="H186" s="160">
        <v>4</v>
      </c>
      <c r="I186" s="161"/>
      <c r="J186" s="162">
        <f t="shared" si="10"/>
        <v>0</v>
      </c>
      <c r="K186" s="158" t="s">
        <v>641</v>
      </c>
      <c r="L186" s="163"/>
      <c r="M186" s="164" t="s">
        <v>1</v>
      </c>
      <c r="N186" s="165" t="s">
        <v>43</v>
      </c>
      <c r="P186" s="132">
        <f t="shared" si="11"/>
        <v>0</v>
      </c>
      <c r="Q186" s="132">
        <v>0</v>
      </c>
      <c r="R186" s="132">
        <f t="shared" si="12"/>
        <v>0</v>
      </c>
      <c r="S186" s="132">
        <v>0</v>
      </c>
      <c r="T186" s="133">
        <f t="shared" si="13"/>
        <v>0</v>
      </c>
      <c r="AR186" s="134" t="s">
        <v>155</v>
      </c>
      <c r="AT186" s="134" t="s">
        <v>151</v>
      </c>
      <c r="AU186" s="134" t="s">
        <v>85</v>
      </c>
      <c r="AY186" s="15" t="s">
        <v>107</v>
      </c>
      <c r="BE186" s="135">
        <f t="shared" si="14"/>
        <v>0</v>
      </c>
      <c r="BF186" s="135">
        <f t="shared" si="15"/>
        <v>0</v>
      </c>
      <c r="BG186" s="135">
        <f t="shared" si="16"/>
        <v>0</v>
      </c>
      <c r="BH186" s="135">
        <f t="shared" si="17"/>
        <v>0</v>
      </c>
      <c r="BI186" s="135">
        <f t="shared" si="18"/>
        <v>0</v>
      </c>
      <c r="BJ186" s="15" t="s">
        <v>83</v>
      </c>
      <c r="BK186" s="135">
        <f t="shared" si="19"/>
        <v>0</v>
      </c>
      <c r="BL186" s="15" t="s">
        <v>112</v>
      </c>
      <c r="BM186" s="134" t="s">
        <v>316</v>
      </c>
    </row>
    <row r="187" spans="2:65" s="1" customFormat="1" ht="16.5" customHeight="1">
      <c r="B187" s="30"/>
      <c r="C187" s="156" t="s">
        <v>317</v>
      </c>
      <c r="D187" s="156" t="s">
        <v>151</v>
      </c>
      <c r="E187" s="157" t="s">
        <v>318</v>
      </c>
      <c r="F187" s="158" t="s">
        <v>319</v>
      </c>
      <c r="G187" s="159" t="s">
        <v>154</v>
      </c>
      <c r="H187" s="160">
        <v>10</v>
      </c>
      <c r="I187" s="161"/>
      <c r="J187" s="162">
        <f t="shared" si="10"/>
        <v>0</v>
      </c>
      <c r="K187" s="158" t="s">
        <v>641</v>
      </c>
      <c r="L187" s="163"/>
      <c r="M187" s="164" t="s">
        <v>1</v>
      </c>
      <c r="N187" s="165" t="s">
        <v>43</v>
      </c>
      <c r="P187" s="132">
        <f t="shared" si="11"/>
        <v>0</v>
      </c>
      <c r="Q187" s="132">
        <v>0</v>
      </c>
      <c r="R187" s="132">
        <f t="shared" si="12"/>
        <v>0</v>
      </c>
      <c r="S187" s="132">
        <v>0</v>
      </c>
      <c r="T187" s="133">
        <f t="shared" si="13"/>
        <v>0</v>
      </c>
      <c r="AR187" s="134" t="s">
        <v>155</v>
      </c>
      <c r="AT187" s="134" t="s">
        <v>151</v>
      </c>
      <c r="AU187" s="134" t="s">
        <v>85</v>
      </c>
      <c r="AY187" s="15" t="s">
        <v>107</v>
      </c>
      <c r="BE187" s="135">
        <f t="shared" si="14"/>
        <v>0</v>
      </c>
      <c r="BF187" s="135">
        <f t="shared" si="15"/>
        <v>0</v>
      </c>
      <c r="BG187" s="135">
        <f t="shared" si="16"/>
        <v>0</v>
      </c>
      <c r="BH187" s="135">
        <f t="shared" si="17"/>
        <v>0</v>
      </c>
      <c r="BI187" s="135">
        <f t="shared" si="18"/>
        <v>0</v>
      </c>
      <c r="BJ187" s="15" t="s">
        <v>83</v>
      </c>
      <c r="BK187" s="135">
        <f t="shared" si="19"/>
        <v>0</v>
      </c>
      <c r="BL187" s="15" t="s">
        <v>112</v>
      </c>
      <c r="BM187" s="134" t="s">
        <v>320</v>
      </c>
    </row>
    <row r="188" spans="2:65" s="1" customFormat="1" ht="16.5" customHeight="1">
      <c r="B188" s="30"/>
      <c r="C188" s="156" t="s">
        <v>321</v>
      </c>
      <c r="D188" s="156" t="s">
        <v>151</v>
      </c>
      <c r="E188" s="157" t="s">
        <v>322</v>
      </c>
      <c r="F188" s="158" t="s">
        <v>323</v>
      </c>
      <c r="G188" s="159" t="s">
        <v>154</v>
      </c>
      <c r="H188" s="160">
        <v>2</v>
      </c>
      <c r="I188" s="161"/>
      <c r="J188" s="162">
        <f t="shared" si="10"/>
        <v>0</v>
      </c>
      <c r="K188" s="158" t="s">
        <v>641</v>
      </c>
      <c r="L188" s="163"/>
      <c r="M188" s="164" t="s">
        <v>1</v>
      </c>
      <c r="N188" s="165" t="s">
        <v>43</v>
      </c>
      <c r="P188" s="132">
        <f t="shared" si="11"/>
        <v>0</v>
      </c>
      <c r="Q188" s="132">
        <v>0</v>
      </c>
      <c r="R188" s="132">
        <f t="shared" si="12"/>
        <v>0</v>
      </c>
      <c r="S188" s="132">
        <v>0</v>
      </c>
      <c r="T188" s="133">
        <f t="shared" si="13"/>
        <v>0</v>
      </c>
      <c r="AR188" s="134" t="s">
        <v>155</v>
      </c>
      <c r="AT188" s="134" t="s">
        <v>151</v>
      </c>
      <c r="AU188" s="134" t="s">
        <v>85</v>
      </c>
      <c r="AY188" s="15" t="s">
        <v>107</v>
      </c>
      <c r="BE188" s="135">
        <f t="shared" si="14"/>
        <v>0</v>
      </c>
      <c r="BF188" s="135">
        <f t="shared" si="15"/>
        <v>0</v>
      </c>
      <c r="BG188" s="135">
        <f t="shared" si="16"/>
        <v>0</v>
      </c>
      <c r="BH188" s="135">
        <f t="shared" si="17"/>
        <v>0</v>
      </c>
      <c r="BI188" s="135">
        <f t="shared" si="18"/>
        <v>0</v>
      </c>
      <c r="BJ188" s="15" t="s">
        <v>83</v>
      </c>
      <c r="BK188" s="135">
        <f t="shared" si="19"/>
        <v>0</v>
      </c>
      <c r="BL188" s="15" t="s">
        <v>112</v>
      </c>
      <c r="BM188" s="134" t="s">
        <v>324</v>
      </c>
    </row>
    <row r="189" spans="2:65" s="1" customFormat="1" ht="16.5" customHeight="1">
      <c r="B189" s="30"/>
      <c r="C189" s="156" t="s">
        <v>325</v>
      </c>
      <c r="D189" s="156" t="s">
        <v>151</v>
      </c>
      <c r="E189" s="157" t="s">
        <v>326</v>
      </c>
      <c r="F189" s="158" t="s">
        <v>327</v>
      </c>
      <c r="G189" s="159" t="s">
        <v>154</v>
      </c>
      <c r="H189" s="160">
        <v>2</v>
      </c>
      <c r="I189" s="161"/>
      <c r="J189" s="162">
        <f t="shared" si="10"/>
        <v>0</v>
      </c>
      <c r="K189" s="158" t="s">
        <v>641</v>
      </c>
      <c r="L189" s="163"/>
      <c r="M189" s="164" t="s">
        <v>1</v>
      </c>
      <c r="N189" s="165" t="s">
        <v>43</v>
      </c>
      <c r="P189" s="132">
        <f t="shared" si="11"/>
        <v>0</v>
      </c>
      <c r="Q189" s="132">
        <v>0</v>
      </c>
      <c r="R189" s="132">
        <f t="shared" si="12"/>
        <v>0</v>
      </c>
      <c r="S189" s="132">
        <v>0</v>
      </c>
      <c r="T189" s="133">
        <f t="shared" si="13"/>
        <v>0</v>
      </c>
      <c r="AR189" s="134" t="s">
        <v>155</v>
      </c>
      <c r="AT189" s="134" t="s">
        <v>151</v>
      </c>
      <c r="AU189" s="134" t="s">
        <v>85</v>
      </c>
      <c r="AY189" s="15" t="s">
        <v>107</v>
      </c>
      <c r="BE189" s="135">
        <f t="shared" si="14"/>
        <v>0</v>
      </c>
      <c r="BF189" s="135">
        <f t="shared" si="15"/>
        <v>0</v>
      </c>
      <c r="BG189" s="135">
        <f t="shared" si="16"/>
        <v>0</v>
      </c>
      <c r="BH189" s="135">
        <f t="shared" si="17"/>
        <v>0</v>
      </c>
      <c r="BI189" s="135">
        <f t="shared" si="18"/>
        <v>0</v>
      </c>
      <c r="BJ189" s="15" t="s">
        <v>83</v>
      </c>
      <c r="BK189" s="135">
        <f t="shared" si="19"/>
        <v>0</v>
      </c>
      <c r="BL189" s="15" t="s">
        <v>112</v>
      </c>
      <c r="BM189" s="134" t="s">
        <v>328</v>
      </c>
    </row>
    <row r="190" spans="2:65" s="1" customFormat="1" ht="16.5" customHeight="1">
      <c r="B190" s="30"/>
      <c r="C190" s="156" t="s">
        <v>329</v>
      </c>
      <c r="D190" s="156" t="s">
        <v>151</v>
      </c>
      <c r="E190" s="157" t="s">
        <v>330</v>
      </c>
      <c r="F190" s="158" t="s">
        <v>331</v>
      </c>
      <c r="G190" s="159" t="s">
        <v>154</v>
      </c>
      <c r="H190" s="160">
        <v>1</v>
      </c>
      <c r="I190" s="161"/>
      <c r="J190" s="162">
        <f t="shared" si="10"/>
        <v>0</v>
      </c>
      <c r="K190" s="158" t="s">
        <v>641</v>
      </c>
      <c r="L190" s="163"/>
      <c r="M190" s="164" t="s">
        <v>1</v>
      </c>
      <c r="N190" s="165" t="s">
        <v>43</v>
      </c>
      <c r="P190" s="132">
        <f t="shared" si="11"/>
        <v>0</v>
      </c>
      <c r="Q190" s="132">
        <v>0</v>
      </c>
      <c r="R190" s="132">
        <f t="shared" si="12"/>
        <v>0</v>
      </c>
      <c r="S190" s="132">
        <v>0</v>
      </c>
      <c r="T190" s="133">
        <f t="shared" si="13"/>
        <v>0</v>
      </c>
      <c r="AR190" s="134" t="s">
        <v>155</v>
      </c>
      <c r="AT190" s="134" t="s">
        <v>151</v>
      </c>
      <c r="AU190" s="134" t="s">
        <v>85</v>
      </c>
      <c r="AY190" s="15" t="s">
        <v>107</v>
      </c>
      <c r="BE190" s="135">
        <f t="shared" si="14"/>
        <v>0</v>
      </c>
      <c r="BF190" s="135">
        <f t="shared" si="15"/>
        <v>0</v>
      </c>
      <c r="BG190" s="135">
        <f t="shared" si="16"/>
        <v>0</v>
      </c>
      <c r="BH190" s="135">
        <f t="shared" si="17"/>
        <v>0</v>
      </c>
      <c r="BI190" s="135">
        <f t="shared" si="18"/>
        <v>0</v>
      </c>
      <c r="BJ190" s="15" t="s">
        <v>83</v>
      </c>
      <c r="BK190" s="135">
        <f t="shared" si="19"/>
        <v>0</v>
      </c>
      <c r="BL190" s="15" t="s">
        <v>112</v>
      </c>
      <c r="BM190" s="134" t="s">
        <v>332</v>
      </c>
    </row>
    <row r="191" spans="2:65" s="1" customFormat="1" ht="16.5" customHeight="1">
      <c r="B191" s="30"/>
      <c r="C191" s="156" t="s">
        <v>333</v>
      </c>
      <c r="D191" s="156" t="s">
        <v>151</v>
      </c>
      <c r="E191" s="157" t="s">
        <v>334</v>
      </c>
      <c r="F191" s="158" t="s">
        <v>335</v>
      </c>
      <c r="G191" s="159" t="s">
        <v>154</v>
      </c>
      <c r="H191" s="160">
        <v>2</v>
      </c>
      <c r="I191" s="161"/>
      <c r="J191" s="162">
        <f t="shared" si="10"/>
        <v>0</v>
      </c>
      <c r="K191" s="158" t="s">
        <v>641</v>
      </c>
      <c r="L191" s="163"/>
      <c r="M191" s="164" t="s">
        <v>1</v>
      </c>
      <c r="N191" s="165" t="s">
        <v>43</v>
      </c>
      <c r="P191" s="132">
        <f t="shared" si="11"/>
        <v>0</v>
      </c>
      <c r="Q191" s="132">
        <v>0</v>
      </c>
      <c r="R191" s="132">
        <f t="shared" si="12"/>
        <v>0</v>
      </c>
      <c r="S191" s="132">
        <v>0</v>
      </c>
      <c r="T191" s="133">
        <f t="shared" si="13"/>
        <v>0</v>
      </c>
      <c r="AR191" s="134" t="s">
        <v>155</v>
      </c>
      <c r="AT191" s="134" t="s">
        <v>151</v>
      </c>
      <c r="AU191" s="134" t="s">
        <v>85</v>
      </c>
      <c r="AY191" s="15" t="s">
        <v>107</v>
      </c>
      <c r="BE191" s="135">
        <f t="shared" si="14"/>
        <v>0</v>
      </c>
      <c r="BF191" s="135">
        <f t="shared" si="15"/>
        <v>0</v>
      </c>
      <c r="BG191" s="135">
        <f t="shared" si="16"/>
        <v>0</v>
      </c>
      <c r="BH191" s="135">
        <f t="shared" si="17"/>
        <v>0</v>
      </c>
      <c r="BI191" s="135">
        <f t="shared" si="18"/>
        <v>0</v>
      </c>
      <c r="BJ191" s="15" t="s">
        <v>83</v>
      </c>
      <c r="BK191" s="135">
        <f t="shared" si="19"/>
        <v>0</v>
      </c>
      <c r="BL191" s="15" t="s">
        <v>112</v>
      </c>
      <c r="BM191" s="134" t="s">
        <v>336</v>
      </c>
    </row>
    <row r="192" spans="2:65" s="1" customFormat="1" ht="16.5" customHeight="1">
      <c r="B192" s="30"/>
      <c r="C192" s="156" t="s">
        <v>337</v>
      </c>
      <c r="D192" s="156" t="s">
        <v>151</v>
      </c>
      <c r="E192" s="157" t="s">
        <v>338</v>
      </c>
      <c r="F192" s="158" t="s">
        <v>339</v>
      </c>
      <c r="G192" s="159" t="s">
        <v>154</v>
      </c>
      <c r="H192" s="160">
        <v>1</v>
      </c>
      <c r="I192" s="161"/>
      <c r="J192" s="162">
        <f t="shared" si="10"/>
        <v>0</v>
      </c>
      <c r="K192" s="158" t="s">
        <v>641</v>
      </c>
      <c r="L192" s="163"/>
      <c r="M192" s="164" t="s">
        <v>1</v>
      </c>
      <c r="N192" s="165" t="s">
        <v>43</v>
      </c>
      <c r="P192" s="132">
        <f t="shared" si="11"/>
        <v>0</v>
      </c>
      <c r="Q192" s="132">
        <v>0</v>
      </c>
      <c r="R192" s="132">
        <f t="shared" si="12"/>
        <v>0</v>
      </c>
      <c r="S192" s="132">
        <v>0</v>
      </c>
      <c r="T192" s="133">
        <f t="shared" si="13"/>
        <v>0</v>
      </c>
      <c r="AR192" s="134" t="s">
        <v>155</v>
      </c>
      <c r="AT192" s="134" t="s">
        <v>151</v>
      </c>
      <c r="AU192" s="134" t="s">
        <v>85</v>
      </c>
      <c r="AY192" s="15" t="s">
        <v>107</v>
      </c>
      <c r="BE192" s="135">
        <f t="shared" si="14"/>
        <v>0</v>
      </c>
      <c r="BF192" s="135">
        <f t="shared" si="15"/>
        <v>0</v>
      </c>
      <c r="BG192" s="135">
        <f t="shared" si="16"/>
        <v>0</v>
      </c>
      <c r="BH192" s="135">
        <f t="shared" si="17"/>
        <v>0</v>
      </c>
      <c r="BI192" s="135">
        <f t="shared" si="18"/>
        <v>0</v>
      </c>
      <c r="BJ192" s="15" t="s">
        <v>83</v>
      </c>
      <c r="BK192" s="135">
        <f t="shared" si="19"/>
        <v>0</v>
      </c>
      <c r="BL192" s="15" t="s">
        <v>112</v>
      </c>
      <c r="BM192" s="134" t="s">
        <v>340</v>
      </c>
    </row>
    <row r="193" spans="2:65" s="1" customFormat="1" ht="24.2" customHeight="1">
      <c r="B193" s="30"/>
      <c r="C193" s="156" t="s">
        <v>341</v>
      </c>
      <c r="D193" s="156" t="s">
        <v>151</v>
      </c>
      <c r="E193" s="157" t="s">
        <v>342</v>
      </c>
      <c r="F193" s="158" t="s">
        <v>343</v>
      </c>
      <c r="G193" s="159" t="s">
        <v>154</v>
      </c>
      <c r="H193" s="160">
        <v>1</v>
      </c>
      <c r="I193" s="161"/>
      <c r="J193" s="162">
        <f t="shared" si="10"/>
        <v>0</v>
      </c>
      <c r="K193" s="158" t="s">
        <v>641</v>
      </c>
      <c r="L193" s="163"/>
      <c r="M193" s="164" t="s">
        <v>1</v>
      </c>
      <c r="N193" s="165" t="s">
        <v>43</v>
      </c>
      <c r="P193" s="132">
        <f t="shared" si="11"/>
        <v>0</v>
      </c>
      <c r="Q193" s="132">
        <v>0</v>
      </c>
      <c r="R193" s="132">
        <f t="shared" si="12"/>
        <v>0</v>
      </c>
      <c r="S193" s="132">
        <v>0</v>
      </c>
      <c r="T193" s="133">
        <f t="shared" si="13"/>
        <v>0</v>
      </c>
      <c r="AR193" s="134" t="s">
        <v>155</v>
      </c>
      <c r="AT193" s="134" t="s">
        <v>151</v>
      </c>
      <c r="AU193" s="134" t="s">
        <v>85</v>
      </c>
      <c r="AY193" s="15" t="s">
        <v>107</v>
      </c>
      <c r="BE193" s="135">
        <f t="shared" si="14"/>
        <v>0</v>
      </c>
      <c r="BF193" s="135">
        <f t="shared" si="15"/>
        <v>0</v>
      </c>
      <c r="BG193" s="135">
        <f t="shared" si="16"/>
        <v>0</v>
      </c>
      <c r="BH193" s="135">
        <f t="shared" si="17"/>
        <v>0</v>
      </c>
      <c r="BI193" s="135">
        <f t="shared" si="18"/>
        <v>0</v>
      </c>
      <c r="BJ193" s="15" t="s">
        <v>83</v>
      </c>
      <c r="BK193" s="135">
        <f t="shared" si="19"/>
        <v>0</v>
      </c>
      <c r="BL193" s="15" t="s">
        <v>112</v>
      </c>
      <c r="BM193" s="134" t="s">
        <v>344</v>
      </c>
    </row>
    <row r="194" spans="2:65" s="1" customFormat="1" ht="24.2" customHeight="1">
      <c r="B194" s="30"/>
      <c r="C194" s="156" t="s">
        <v>345</v>
      </c>
      <c r="D194" s="156" t="s">
        <v>151</v>
      </c>
      <c r="E194" s="157" t="s">
        <v>346</v>
      </c>
      <c r="F194" s="158" t="s">
        <v>347</v>
      </c>
      <c r="G194" s="159" t="s">
        <v>154</v>
      </c>
      <c r="H194" s="160">
        <v>4</v>
      </c>
      <c r="I194" s="161"/>
      <c r="J194" s="162">
        <f t="shared" si="10"/>
        <v>0</v>
      </c>
      <c r="K194" s="158" t="s">
        <v>641</v>
      </c>
      <c r="L194" s="163"/>
      <c r="M194" s="164" t="s">
        <v>1</v>
      </c>
      <c r="N194" s="165" t="s">
        <v>43</v>
      </c>
      <c r="P194" s="132">
        <f t="shared" si="11"/>
        <v>0</v>
      </c>
      <c r="Q194" s="132">
        <v>0</v>
      </c>
      <c r="R194" s="132">
        <f t="shared" si="12"/>
        <v>0</v>
      </c>
      <c r="S194" s="132">
        <v>0</v>
      </c>
      <c r="T194" s="133">
        <f t="shared" si="13"/>
        <v>0</v>
      </c>
      <c r="AR194" s="134" t="s">
        <v>155</v>
      </c>
      <c r="AT194" s="134" t="s">
        <v>151</v>
      </c>
      <c r="AU194" s="134" t="s">
        <v>85</v>
      </c>
      <c r="AY194" s="15" t="s">
        <v>107</v>
      </c>
      <c r="BE194" s="135">
        <f t="shared" si="14"/>
        <v>0</v>
      </c>
      <c r="BF194" s="135">
        <f t="shared" si="15"/>
        <v>0</v>
      </c>
      <c r="BG194" s="135">
        <f t="shared" si="16"/>
        <v>0</v>
      </c>
      <c r="BH194" s="135">
        <f t="shared" si="17"/>
        <v>0</v>
      </c>
      <c r="BI194" s="135">
        <f t="shared" si="18"/>
        <v>0</v>
      </c>
      <c r="BJ194" s="15" t="s">
        <v>83</v>
      </c>
      <c r="BK194" s="135">
        <f t="shared" si="19"/>
        <v>0</v>
      </c>
      <c r="BL194" s="15" t="s">
        <v>112</v>
      </c>
      <c r="BM194" s="134" t="s">
        <v>348</v>
      </c>
    </row>
    <row r="195" spans="2:65" s="1" customFormat="1" ht="21.75" customHeight="1">
      <c r="B195" s="30"/>
      <c r="C195" s="156" t="s">
        <v>349</v>
      </c>
      <c r="D195" s="156" t="s">
        <v>151</v>
      </c>
      <c r="E195" s="157" t="s">
        <v>350</v>
      </c>
      <c r="F195" s="158" t="s">
        <v>351</v>
      </c>
      <c r="G195" s="159" t="s">
        <v>154</v>
      </c>
      <c r="H195" s="160">
        <v>4</v>
      </c>
      <c r="I195" s="161"/>
      <c r="J195" s="162">
        <f t="shared" si="10"/>
        <v>0</v>
      </c>
      <c r="K195" s="158" t="s">
        <v>641</v>
      </c>
      <c r="L195" s="163"/>
      <c r="M195" s="164" t="s">
        <v>1</v>
      </c>
      <c r="N195" s="165" t="s">
        <v>43</v>
      </c>
      <c r="P195" s="132">
        <f t="shared" si="11"/>
        <v>0</v>
      </c>
      <c r="Q195" s="132">
        <v>0</v>
      </c>
      <c r="R195" s="132">
        <f t="shared" si="12"/>
        <v>0</v>
      </c>
      <c r="S195" s="132">
        <v>0</v>
      </c>
      <c r="T195" s="133">
        <f t="shared" si="13"/>
        <v>0</v>
      </c>
      <c r="AR195" s="134" t="s">
        <v>155</v>
      </c>
      <c r="AT195" s="134" t="s">
        <v>151</v>
      </c>
      <c r="AU195" s="134" t="s">
        <v>85</v>
      </c>
      <c r="AY195" s="15" t="s">
        <v>107</v>
      </c>
      <c r="BE195" s="135">
        <f t="shared" si="14"/>
        <v>0</v>
      </c>
      <c r="BF195" s="135">
        <f t="shared" si="15"/>
        <v>0</v>
      </c>
      <c r="BG195" s="135">
        <f t="shared" si="16"/>
        <v>0</v>
      </c>
      <c r="BH195" s="135">
        <f t="shared" si="17"/>
        <v>0</v>
      </c>
      <c r="BI195" s="135">
        <f t="shared" si="18"/>
        <v>0</v>
      </c>
      <c r="BJ195" s="15" t="s">
        <v>83</v>
      </c>
      <c r="BK195" s="135">
        <f t="shared" si="19"/>
        <v>0</v>
      </c>
      <c r="BL195" s="15" t="s">
        <v>112</v>
      </c>
      <c r="BM195" s="134" t="s">
        <v>352</v>
      </c>
    </row>
    <row r="196" spans="2:65" s="1" customFormat="1" ht="16.5" customHeight="1">
      <c r="B196" s="30"/>
      <c r="C196" s="156" t="s">
        <v>353</v>
      </c>
      <c r="D196" s="156" t="s">
        <v>151</v>
      </c>
      <c r="E196" s="157" t="s">
        <v>354</v>
      </c>
      <c r="F196" s="158" t="s">
        <v>355</v>
      </c>
      <c r="G196" s="159" t="s">
        <v>154</v>
      </c>
      <c r="H196" s="160">
        <v>1</v>
      </c>
      <c r="I196" s="161"/>
      <c r="J196" s="162">
        <f t="shared" si="10"/>
        <v>0</v>
      </c>
      <c r="K196" s="158" t="s">
        <v>641</v>
      </c>
      <c r="L196" s="163"/>
      <c r="M196" s="164" t="s">
        <v>1</v>
      </c>
      <c r="N196" s="165" t="s">
        <v>43</v>
      </c>
      <c r="P196" s="132">
        <f t="shared" si="11"/>
        <v>0</v>
      </c>
      <c r="Q196" s="132">
        <v>0</v>
      </c>
      <c r="R196" s="132">
        <f t="shared" si="12"/>
        <v>0</v>
      </c>
      <c r="S196" s="132">
        <v>0</v>
      </c>
      <c r="T196" s="133">
        <f t="shared" si="13"/>
        <v>0</v>
      </c>
      <c r="AR196" s="134" t="s">
        <v>155</v>
      </c>
      <c r="AT196" s="134" t="s">
        <v>151</v>
      </c>
      <c r="AU196" s="134" t="s">
        <v>85</v>
      </c>
      <c r="AY196" s="15" t="s">
        <v>107</v>
      </c>
      <c r="BE196" s="135">
        <f t="shared" si="14"/>
        <v>0</v>
      </c>
      <c r="BF196" s="135">
        <f t="shared" si="15"/>
        <v>0</v>
      </c>
      <c r="BG196" s="135">
        <f t="shared" si="16"/>
        <v>0</v>
      </c>
      <c r="BH196" s="135">
        <f t="shared" si="17"/>
        <v>0</v>
      </c>
      <c r="BI196" s="135">
        <f t="shared" si="18"/>
        <v>0</v>
      </c>
      <c r="BJ196" s="15" t="s">
        <v>83</v>
      </c>
      <c r="BK196" s="135">
        <f t="shared" si="19"/>
        <v>0</v>
      </c>
      <c r="BL196" s="15" t="s">
        <v>112</v>
      </c>
      <c r="BM196" s="134" t="s">
        <v>356</v>
      </c>
    </row>
    <row r="197" spans="2:65" s="1" customFormat="1" ht="24.2" customHeight="1">
      <c r="B197" s="30"/>
      <c r="C197" s="156" t="s">
        <v>357</v>
      </c>
      <c r="D197" s="156" t="s">
        <v>151</v>
      </c>
      <c r="E197" s="157" t="s">
        <v>358</v>
      </c>
      <c r="F197" s="158" t="s">
        <v>359</v>
      </c>
      <c r="G197" s="159" t="s">
        <v>154</v>
      </c>
      <c r="H197" s="160">
        <v>1</v>
      </c>
      <c r="I197" s="161"/>
      <c r="J197" s="162">
        <f t="shared" si="10"/>
        <v>0</v>
      </c>
      <c r="K197" s="158" t="s">
        <v>641</v>
      </c>
      <c r="L197" s="163"/>
      <c r="M197" s="164" t="s">
        <v>1</v>
      </c>
      <c r="N197" s="165" t="s">
        <v>43</v>
      </c>
      <c r="P197" s="132">
        <f t="shared" si="11"/>
        <v>0</v>
      </c>
      <c r="Q197" s="132">
        <v>0</v>
      </c>
      <c r="R197" s="132">
        <f t="shared" si="12"/>
        <v>0</v>
      </c>
      <c r="S197" s="132">
        <v>0</v>
      </c>
      <c r="T197" s="133">
        <f t="shared" si="13"/>
        <v>0</v>
      </c>
      <c r="AR197" s="134" t="s">
        <v>155</v>
      </c>
      <c r="AT197" s="134" t="s">
        <v>151</v>
      </c>
      <c r="AU197" s="134" t="s">
        <v>85</v>
      </c>
      <c r="AY197" s="15" t="s">
        <v>107</v>
      </c>
      <c r="BE197" s="135">
        <f t="shared" si="14"/>
        <v>0</v>
      </c>
      <c r="BF197" s="135">
        <f t="shared" si="15"/>
        <v>0</v>
      </c>
      <c r="BG197" s="135">
        <f t="shared" si="16"/>
        <v>0</v>
      </c>
      <c r="BH197" s="135">
        <f t="shared" si="17"/>
        <v>0</v>
      </c>
      <c r="BI197" s="135">
        <f t="shared" si="18"/>
        <v>0</v>
      </c>
      <c r="BJ197" s="15" t="s">
        <v>83</v>
      </c>
      <c r="BK197" s="135">
        <f t="shared" si="19"/>
        <v>0</v>
      </c>
      <c r="BL197" s="15" t="s">
        <v>112</v>
      </c>
      <c r="BM197" s="134" t="s">
        <v>360</v>
      </c>
    </row>
    <row r="198" spans="2:65" s="1" customFormat="1" ht="24.2" customHeight="1">
      <c r="B198" s="30"/>
      <c r="C198" s="156" t="s">
        <v>361</v>
      </c>
      <c r="D198" s="156" t="s">
        <v>151</v>
      </c>
      <c r="E198" s="157" t="s">
        <v>362</v>
      </c>
      <c r="F198" s="158" t="s">
        <v>363</v>
      </c>
      <c r="G198" s="159" t="s">
        <v>154</v>
      </c>
      <c r="H198" s="160">
        <v>5</v>
      </c>
      <c r="I198" s="161"/>
      <c r="J198" s="162">
        <f t="shared" si="10"/>
        <v>0</v>
      </c>
      <c r="K198" s="158" t="s">
        <v>641</v>
      </c>
      <c r="L198" s="163"/>
      <c r="M198" s="164" t="s">
        <v>1</v>
      </c>
      <c r="N198" s="165" t="s">
        <v>43</v>
      </c>
      <c r="P198" s="132">
        <f t="shared" si="11"/>
        <v>0</v>
      </c>
      <c r="Q198" s="132">
        <v>0</v>
      </c>
      <c r="R198" s="132">
        <f t="shared" si="12"/>
        <v>0</v>
      </c>
      <c r="S198" s="132">
        <v>0</v>
      </c>
      <c r="T198" s="133">
        <f t="shared" si="13"/>
        <v>0</v>
      </c>
      <c r="AR198" s="134" t="s">
        <v>155</v>
      </c>
      <c r="AT198" s="134" t="s">
        <v>151</v>
      </c>
      <c r="AU198" s="134" t="s">
        <v>85</v>
      </c>
      <c r="AY198" s="15" t="s">
        <v>107</v>
      </c>
      <c r="BE198" s="135">
        <f t="shared" si="14"/>
        <v>0</v>
      </c>
      <c r="BF198" s="135">
        <f t="shared" si="15"/>
        <v>0</v>
      </c>
      <c r="BG198" s="135">
        <f t="shared" si="16"/>
        <v>0</v>
      </c>
      <c r="BH198" s="135">
        <f t="shared" si="17"/>
        <v>0</v>
      </c>
      <c r="BI198" s="135">
        <f t="shared" si="18"/>
        <v>0</v>
      </c>
      <c r="BJ198" s="15" t="s">
        <v>83</v>
      </c>
      <c r="BK198" s="135">
        <f t="shared" si="19"/>
        <v>0</v>
      </c>
      <c r="BL198" s="15" t="s">
        <v>112</v>
      </c>
      <c r="BM198" s="134" t="s">
        <v>364</v>
      </c>
    </row>
    <row r="199" spans="2:65" s="1" customFormat="1" ht="24.2" customHeight="1">
      <c r="B199" s="30"/>
      <c r="C199" s="156" t="s">
        <v>365</v>
      </c>
      <c r="D199" s="156" t="s">
        <v>151</v>
      </c>
      <c r="E199" s="157" t="s">
        <v>366</v>
      </c>
      <c r="F199" s="158" t="s">
        <v>367</v>
      </c>
      <c r="G199" s="159" t="s">
        <v>154</v>
      </c>
      <c r="H199" s="160">
        <v>5</v>
      </c>
      <c r="I199" s="161"/>
      <c r="J199" s="162">
        <f t="shared" si="10"/>
        <v>0</v>
      </c>
      <c r="K199" s="158" t="s">
        <v>641</v>
      </c>
      <c r="L199" s="163"/>
      <c r="M199" s="164" t="s">
        <v>1</v>
      </c>
      <c r="N199" s="165" t="s">
        <v>43</v>
      </c>
      <c r="P199" s="132">
        <f t="shared" si="11"/>
        <v>0</v>
      </c>
      <c r="Q199" s="132">
        <v>0</v>
      </c>
      <c r="R199" s="132">
        <f t="shared" si="12"/>
        <v>0</v>
      </c>
      <c r="S199" s="132">
        <v>0</v>
      </c>
      <c r="T199" s="133">
        <f t="shared" si="13"/>
        <v>0</v>
      </c>
      <c r="AR199" s="134" t="s">
        <v>155</v>
      </c>
      <c r="AT199" s="134" t="s">
        <v>151</v>
      </c>
      <c r="AU199" s="134" t="s">
        <v>85</v>
      </c>
      <c r="AY199" s="15" t="s">
        <v>107</v>
      </c>
      <c r="BE199" s="135">
        <f t="shared" si="14"/>
        <v>0</v>
      </c>
      <c r="BF199" s="135">
        <f t="shared" si="15"/>
        <v>0</v>
      </c>
      <c r="BG199" s="135">
        <f t="shared" si="16"/>
        <v>0</v>
      </c>
      <c r="BH199" s="135">
        <f t="shared" si="17"/>
        <v>0</v>
      </c>
      <c r="BI199" s="135">
        <f t="shared" si="18"/>
        <v>0</v>
      </c>
      <c r="BJ199" s="15" t="s">
        <v>83</v>
      </c>
      <c r="BK199" s="135">
        <f t="shared" si="19"/>
        <v>0</v>
      </c>
      <c r="BL199" s="15" t="s">
        <v>112</v>
      </c>
      <c r="BM199" s="134" t="s">
        <v>368</v>
      </c>
    </row>
    <row r="200" spans="2:65" s="1" customFormat="1" ht="16.5" customHeight="1">
      <c r="B200" s="30"/>
      <c r="C200" s="156" t="s">
        <v>369</v>
      </c>
      <c r="D200" s="156" t="s">
        <v>151</v>
      </c>
      <c r="E200" s="157" t="s">
        <v>370</v>
      </c>
      <c r="F200" s="158" t="s">
        <v>371</v>
      </c>
      <c r="G200" s="159" t="s">
        <v>154</v>
      </c>
      <c r="H200" s="160">
        <v>1</v>
      </c>
      <c r="I200" s="161"/>
      <c r="J200" s="162">
        <f t="shared" si="10"/>
        <v>0</v>
      </c>
      <c r="K200" s="158" t="s">
        <v>641</v>
      </c>
      <c r="L200" s="163"/>
      <c r="M200" s="164" t="s">
        <v>1</v>
      </c>
      <c r="N200" s="165" t="s">
        <v>43</v>
      </c>
      <c r="P200" s="132">
        <f t="shared" si="11"/>
        <v>0</v>
      </c>
      <c r="Q200" s="132">
        <v>0</v>
      </c>
      <c r="R200" s="132">
        <f t="shared" si="12"/>
        <v>0</v>
      </c>
      <c r="S200" s="132">
        <v>0</v>
      </c>
      <c r="T200" s="133">
        <f t="shared" si="13"/>
        <v>0</v>
      </c>
      <c r="AR200" s="134" t="s">
        <v>155</v>
      </c>
      <c r="AT200" s="134" t="s">
        <v>151</v>
      </c>
      <c r="AU200" s="134" t="s">
        <v>85</v>
      </c>
      <c r="AY200" s="15" t="s">
        <v>107</v>
      </c>
      <c r="BE200" s="135">
        <f t="shared" si="14"/>
        <v>0</v>
      </c>
      <c r="BF200" s="135">
        <f t="shared" si="15"/>
        <v>0</v>
      </c>
      <c r="BG200" s="135">
        <f t="shared" si="16"/>
        <v>0</v>
      </c>
      <c r="BH200" s="135">
        <f t="shared" si="17"/>
        <v>0</v>
      </c>
      <c r="BI200" s="135">
        <f t="shared" si="18"/>
        <v>0</v>
      </c>
      <c r="BJ200" s="15" t="s">
        <v>83</v>
      </c>
      <c r="BK200" s="135">
        <f t="shared" si="19"/>
        <v>0</v>
      </c>
      <c r="BL200" s="15" t="s">
        <v>112</v>
      </c>
      <c r="BM200" s="134" t="s">
        <v>372</v>
      </c>
    </row>
    <row r="201" spans="2:65" s="1" customFormat="1" ht="16.5" customHeight="1">
      <c r="B201" s="30"/>
      <c r="C201" s="156" t="s">
        <v>373</v>
      </c>
      <c r="D201" s="156" t="s">
        <v>151</v>
      </c>
      <c r="E201" s="157" t="s">
        <v>374</v>
      </c>
      <c r="F201" s="158" t="s">
        <v>375</v>
      </c>
      <c r="G201" s="159" t="s">
        <v>154</v>
      </c>
      <c r="H201" s="160">
        <v>1</v>
      </c>
      <c r="I201" s="161"/>
      <c r="J201" s="162">
        <f t="shared" si="10"/>
        <v>0</v>
      </c>
      <c r="K201" s="158" t="s">
        <v>641</v>
      </c>
      <c r="L201" s="163"/>
      <c r="M201" s="164" t="s">
        <v>1</v>
      </c>
      <c r="N201" s="165" t="s">
        <v>43</v>
      </c>
      <c r="P201" s="132">
        <f t="shared" si="11"/>
        <v>0</v>
      </c>
      <c r="Q201" s="132">
        <v>0</v>
      </c>
      <c r="R201" s="132">
        <f t="shared" si="12"/>
        <v>0</v>
      </c>
      <c r="S201" s="132">
        <v>0</v>
      </c>
      <c r="T201" s="133">
        <f t="shared" si="13"/>
        <v>0</v>
      </c>
      <c r="AR201" s="134" t="s">
        <v>155</v>
      </c>
      <c r="AT201" s="134" t="s">
        <v>151</v>
      </c>
      <c r="AU201" s="134" t="s">
        <v>85</v>
      </c>
      <c r="AY201" s="15" t="s">
        <v>107</v>
      </c>
      <c r="BE201" s="135">
        <f t="shared" si="14"/>
        <v>0</v>
      </c>
      <c r="BF201" s="135">
        <f t="shared" si="15"/>
        <v>0</v>
      </c>
      <c r="BG201" s="135">
        <f t="shared" si="16"/>
        <v>0</v>
      </c>
      <c r="BH201" s="135">
        <f t="shared" si="17"/>
        <v>0</v>
      </c>
      <c r="BI201" s="135">
        <f t="shared" si="18"/>
        <v>0</v>
      </c>
      <c r="BJ201" s="15" t="s">
        <v>83</v>
      </c>
      <c r="BK201" s="135">
        <f t="shared" si="19"/>
        <v>0</v>
      </c>
      <c r="BL201" s="15" t="s">
        <v>112</v>
      </c>
      <c r="BM201" s="134" t="s">
        <v>376</v>
      </c>
    </row>
    <row r="202" spans="2:65" s="1" customFormat="1" ht="16.5" customHeight="1">
      <c r="B202" s="30"/>
      <c r="C202" s="156" t="s">
        <v>377</v>
      </c>
      <c r="D202" s="156" t="s">
        <v>151</v>
      </c>
      <c r="E202" s="157" t="s">
        <v>378</v>
      </c>
      <c r="F202" s="158" t="s">
        <v>379</v>
      </c>
      <c r="G202" s="159" t="s">
        <v>218</v>
      </c>
      <c r="H202" s="160">
        <v>5</v>
      </c>
      <c r="I202" s="161"/>
      <c r="J202" s="162">
        <f t="shared" si="10"/>
        <v>0</v>
      </c>
      <c r="K202" s="158" t="s">
        <v>641</v>
      </c>
      <c r="L202" s="163"/>
      <c r="M202" s="164" t="s">
        <v>1</v>
      </c>
      <c r="N202" s="165" t="s">
        <v>43</v>
      </c>
      <c r="P202" s="132">
        <f t="shared" si="11"/>
        <v>0</v>
      </c>
      <c r="Q202" s="132">
        <v>0</v>
      </c>
      <c r="R202" s="132">
        <f t="shared" si="12"/>
        <v>0</v>
      </c>
      <c r="S202" s="132">
        <v>0</v>
      </c>
      <c r="T202" s="133">
        <f t="shared" si="13"/>
        <v>0</v>
      </c>
      <c r="AR202" s="134" t="s">
        <v>155</v>
      </c>
      <c r="AT202" s="134" t="s">
        <v>151</v>
      </c>
      <c r="AU202" s="134" t="s">
        <v>85</v>
      </c>
      <c r="AY202" s="15" t="s">
        <v>107</v>
      </c>
      <c r="BE202" s="135">
        <f t="shared" si="14"/>
        <v>0</v>
      </c>
      <c r="BF202" s="135">
        <f t="shared" si="15"/>
        <v>0</v>
      </c>
      <c r="BG202" s="135">
        <f t="shared" si="16"/>
        <v>0</v>
      </c>
      <c r="BH202" s="135">
        <f t="shared" si="17"/>
        <v>0</v>
      </c>
      <c r="BI202" s="135">
        <f t="shared" si="18"/>
        <v>0</v>
      </c>
      <c r="BJ202" s="15" t="s">
        <v>83</v>
      </c>
      <c r="BK202" s="135">
        <f t="shared" si="19"/>
        <v>0</v>
      </c>
      <c r="BL202" s="15" t="s">
        <v>112</v>
      </c>
      <c r="BM202" s="134" t="s">
        <v>380</v>
      </c>
    </row>
    <row r="203" spans="2:65" s="1" customFormat="1" ht="16.5" customHeight="1">
      <c r="B203" s="30"/>
      <c r="C203" s="156" t="s">
        <v>381</v>
      </c>
      <c r="D203" s="156" t="s">
        <v>151</v>
      </c>
      <c r="E203" s="157" t="s">
        <v>382</v>
      </c>
      <c r="F203" s="158" t="s">
        <v>383</v>
      </c>
      <c r="G203" s="159" t="s">
        <v>218</v>
      </c>
      <c r="H203" s="160">
        <v>5</v>
      </c>
      <c r="I203" s="161"/>
      <c r="J203" s="162">
        <f t="shared" si="10"/>
        <v>0</v>
      </c>
      <c r="K203" s="158" t="s">
        <v>641</v>
      </c>
      <c r="L203" s="163"/>
      <c r="M203" s="164" t="s">
        <v>1</v>
      </c>
      <c r="N203" s="165" t="s">
        <v>43</v>
      </c>
      <c r="P203" s="132">
        <f t="shared" si="11"/>
        <v>0</v>
      </c>
      <c r="Q203" s="132">
        <v>0</v>
      </c>
      <c r="R203" s="132">
        <f t="shared" si="12"/>
        <v>0</v>
      </c>
      <c r="S203" s="132">
        <v>0</v>
      </c>
      <c r="T203" s="133">
        <f t="shared" si="13"/>
        <v>0</v>
      </c>
      <c r="AR203" s="134" t="s">
        <v>155</v>
      </c>
      <c r="AT203" s="134" t="s">
        <v>151</v>
      </c>
      <c r="AU203" s="134" t="s">
        <v>85</v>
      </c>
      <c r="AY203" s="15" t="s">
        <v>107</v>
      </c>
      <c r="BE203" s="135">
        <f t="shared" si="14"/>
        <v>0</v>
      </c>
      <c r="BF203" s="135">
        <f t="shared" si="15"/>
        <v>0</v>
      </c>
      <c r="BG203" s="135">
        <f t="shared" si="16"/>
        <v>0</v>
      </c>
      <c r="BH203" s="135">
        <f t="shared" si="17"/>
        <v>0</v>
      </c>
      <c r="BI203" s="135">
        <f t="shared" si="18"/>
        <v>0</v>
      </c>
      <c r="BJ203" s="15" t="s">
        <v>83</v>
      </c>
      <c r="BK203" s="135">
        <f t="shared" si="19"/>
        <v>0</v>
      </c>
      <c r="BL203" s="15" t="s">
        <v>112</v>
      </c>
      <c r="BM203" s="134" t="s">
        <v>384</v>
      </c>
    </row>
    <row r="204" spans="2:65" s="1" customFormat="1" ht="16.5" customHeight="1">
      <c r="B204" s="30"/>
      <c r="C204" s="156" t="s">
        <v>385</v>
      </c>
      <c r="D204" s="156" t="s">
        <v>151</v>
      </c>
      <c r="E204" s="157" t="s">
        <v>386</v>
      </c>
      <c r="F204" s="158" t="s">
        <v>387</v>
      </c>
      <c r="G204" s="159" t="s">
        <v>154</v>
      </c>
      <c r="H204" s="160">
        <v>10</v>
      </c>
      <c r="I204" s="161"/>
      <c r="J204" s="162">
        <f t="shared" si="10"/>
        <v>0</v>
      </c>
      <c r="K204" s="158" t="s">
        <v>641</v>
      </c>
      <c r="L204" s="163"/>
      <c r="M204" s="164" t="s">
        <v>1</v>
      </c>
      <c r="N204" s="165" t="s">
        <v>43</v>
      </c>
      <c r="P204" s="132">
        <f t="shared" si="11"/>
        <v>0</v>
      </c>
      <c r="Q204" s="132">
        <v>0</v>
      </c>
      <c r="R204" s="132">
        <f t="shared" si="12"/>
        <v>0</v>
      </c>
      <c r="S204" s="132">
        <v>0</v>
      </c>
      <c r="T204" s="133">
        <f t="shared" si="13"/>
        <v>0</v>
      </c>
      <c r="AR204" s="134" t="s">
        <v>155</v>
      </c>
      <c r="AT204" s="134" t="s">
        <v>151</v>
      </c>
      <c r="AU204" s="134" t="s">
        <v>85</v>
      </c>
      <c r="AY204" s="15" t="s">
        <v>107</v>
      </c>
      <c r="BE204" s="135">
        <f t="shared" si="14"/>
        <v>0</v>
      </c>
      <c r="BF204" s="135">
        <f t="shared" si="15"/>
        <v>0</v>
      </c>
      <c r="BG204" s="135">
        <f t="shared" si="16"/>
        <v>0</v>
      </c>
      <c r="BH204" s="135">
        <f t="shared" si="17"/>
        <v>0</v>
      </c>
      <c r="BI204" s="135">
        <f t="shared" si="18"/>
        <v>0</v>
      </c>
      <c r="BJ204" s="15" t="s">
        <v>83</v>
      </c>
      <c r="BK204" s="135">
        <f t="shared" si="19"/>
        <v>0</v>
      </c>
      <c r="BL204" s="15" t="s">
        <v>112</v>
      </c>
      <c r="BM204" s="134" t="s">
        <v>388</v>
      </c>
    </row>
    <row r="205" spans="2:65" s="1" customFormat="1" ht="16.5" customHeight="1">
      <c r="B205" s="30"/>
      <c r="C205" s="156" t="s">
        <v>389</v>
      </c>
      <c r="D205" s="156" t="s">
        <v>151</v>
      </c>
      <c r="E205" s="157" t="s">
        <v>390</v>
      </c>
      <c r="F205" s="158" t="s">
        <v>391</v>
      </c>
      <c r="G205" s="159" t="s">
        <v>392</v>
      </c>
      <c r="H205" s="160">
        <v>4</v>
      </c>
      <c r="I205" s="161"/>
      <c r="J205" s="162">
        <f t="shared" si="10"/>
        <v>0</v>
      </c>
      <c r="K205" s="158" t="s">
        <v>641</v>
      </c>
      <c r="L205" s="163"/>
      <c r="M205" s="164" t="s">
        <v>1</v>
      </c>
      <c r="N205" s="165" t="s">
        <v>43</v>
      </c>
      <c r="P205" s="132">
        <f t="shared" si="11"/>
        <v>0</v>
      </c>
      <c r="Q205" s="132">
        <v>0</v>
      </c>
      <c r="R205" s="132">
        <f t="shared" si="12"/>
        <v>0</v>
      </c>
      <c r="S205" s="132">
        <v>0</v>
      </c>
      <c r="T205" s="133">
        <f t="shared" si="13"/>
        <v>0</v>
      </c>
      <c r="AR205" s="134" t="s">
        <v>155</v>
      </c>
      <c r="AT205" s="134" t="s">
        <v>151</v>
      </c>
      <c r="AU205" s="134" t="s">
        <v>85</v>
      </c>
      <c r="AY205" s="15" t="s">
        <v>107</v>
      </c>
      <c r="BE205" s="135">
        <f t="shared" si="14"/>
        <v>0</v>
      </c>
      <c r="BF205" s="135">
        <f t="shared" si="15"/>
        <v>0</v>
      </c>
      <c r="BG205" s="135">
        <f t="shared" si="16"/>
        <v>0</v>
      </c>
      <c r="BH205" s="135">
        <f t="shared" si="17"/>
        <v>0</v>
      </c>
      <c r="BI205" s="135">
        <f t="shared" si="18"/>
        <v>0</v>
      </c>
      <c r="BJ205" s="15" t="s">
        <v>83</v>
      </c>
      <c r="BK205" s="135">
        <f t="shared" si="19"/>
        <v>0</v>
      </c>
      <c r="BL205" s="15" t="s">
        <v>112</v>
      </c>
      <c r="BM205" s="134" t="s">
        <v>393</v>
      </c>
    </row>
    <row r="206" spans="2:65" s="1" customFormat="1" ht="16.5" customHeight="1">
      <c r="B206" s="30"/>
      <c r="C206" s="156" t="s">
        <v>394</v>
      </c>
      <c r="D206" s="156" t="s">
        <v>151</v>
      </c>
      <c r="E206" s="157" t="s">
        <v>395</v>
      </c>
      <c r="F206" s="158" t="s">
        <v>396</v>
      </c>
      <c r="G206" s="159" t="s">
        <v>392</v>
      </c>
      <c r="H206" s="160">
        <v>4</v>
      </c>
      <c r="I206" s="161"/>
      <c r="J206" s="162">
        <f t="shared" si="10"/>
        <v>0</v>
      </c>
      <c r="K206" s="158" t="s">
        <v>641</v>
      </c>
      <c r="L206" s="163"/>
      <c r="M206" s="164" t="s">
        <v>1</v>
      </c>
      <c r="N206" s="165" t="s">
        <v>43</v>
      </c>
      <c r="P206" s="132">
        <f t="shared" si="11"/>
        <v>0</v>
      </c>
      <c r="Q206" s="132">
        <v>0</v>
      </c>
      <c r="R206" s="132">
        <f t="shared" si="12"/>
        <v>0</v>
      </c>
      <c r="S206" s="132">
        <v>0</v>
      </c>
      <c r="T206" s="133">
        <f t="shared" si="13"/>
        <v>0</v>
      </c>
      <c r="AR206" s="134" t="s">
        <v>155</v>
      </c>
      <c r="AT206" s="134" t="s">
        <v>151</v>
      </c>
      <c r="AU206" s="134" t="s">
        <v>85</v>
      </c>
      <c r="AY206" s="15" t="s">
        <v>107</v>
      </c>
      <c r="BE206" s="135">
        <f t="shared" si="14"/>
        <v>0</v>
      </c>
      <c r="BF206" s="135">
        <f t="shared" si="15"/>
        <v>0</v>
      </c>
      <c r="BG206" s="135">
        <f t="shared" si="16"/>
        <v>0</v>
      </c>
      <c r="BH206" s="135">
        <f t="shared" si="17"/>
        <v>0</v>
      </c>
      <c r="BI206" s="135">
        <f t="shared" si="18"/>
        <v>0</v>
      </c>
      <c r="BJ206" s="15" t="s">
        <v>83</v>
      </c>
      <c r="BK206" s="135">
        <f t="shared" si="19"/>
        <v>0</v>
      </c>
      <c r="BL206" s="15" t="s">
        <v>112</v>
      </c>
      <c r="BM206" s="134" t="s">
        <v>397</v>
      </c>
    </row>
    <row r="207" spans="2:65" s="1" customFormat="1" ht="16.5" customHeight="1">
      <c r="B207" s="30"/>
      <c r="C207" s="156" t="s">
        <v>398</v>
      </c>
      <c r="D207" s="156" t="s">
        <v>151</v>
      </c>
      <c r="E207" s="157" t="s">
        <v>399</v>
      </c>
      <c r="F207" s="158" t="s">
        <v>400</v>
      </c>
      <c r="G207" s="159" t="s">
        <v>392</v>
      </c>
      <c r="H207" s="160">
        <v>4</v>
      </c>
      <c r="I207" s="161"/>
      <c r="J207" s="162">
        <f t="shared" si="10"/>
        <v>0</v>
      </c>
      <c r="K207" s="158" t="s">
        <v>641</v>
      </c>
      <c r="L207" s="163"/>
      <c r="M207" s="164" t="s">
        <v>1</v>
      </c>
      <c r="N207" s="165" t="s">
        <v>43</v>
      </c>
      <c r="P207" s="132">
        <f t="shared" si="11"/>
        <v>0</v>
      </c>
      <c r="Q207" s="132">
        <v>0</v>
      </c>
      <c r="R207" s="132">
        <f t="shared" si="12"/>
        <v>0</v>
      </c>
      <c r="S207" s="132">
        <v>0</v>
      </c>
      <c r="T207" s="133">
        <f t="shared" si="13"/>
        <v>0</v>
      </c>
      <c r="AR207" s="134" t="s">
        <v>155</v>
      </c>
      <c r="AT207" s="134" t="s">
        <v>151</v>
      </c>
      <c r="AU207" s="134" t="s">
        <v>85</v>
      </c>
      <c r="AY207" s="15" t="s">
        <v>107</v>
      </c>
      <c r="BE207" s="135">
        <f t="shared" si="14"/>
        <v>0</v>
      </c>
      <c r="BF207" s="135">
        <f t="shared" si="15"/>
        <v>0</v>
      </c>
      <c r="BG207" s="135">
        <f t="shared" si="16"/>
        <v>0</v>
      </c>
      <c r="BH207" s="135">
        <f t="shared" si="17"/>
        <v>0</v>
      </c>
      <c r="BI207" s="135">
        <f t="shared" si="18"/>
        <v>0</v>
      </c>
      <c r="BJ207" s="15" t="s">
        <v>83</v>
      </c>
      <c r="BK207" s="135">
        <f t="shared" si="19"/>
        <v>0</v>
      </c>
      <c r="BL207" s="15" t="s">
        <v>112</v>
      </c>
      <c r="BM207" s="134" t="s">
        <v>401</v>
      </c>
    </row>
    <row r="208" spans="2:65" s="1" customFormat="1" ht="16.5" customHeight="1">
      <c r="B208" s="30"/>
      <c r="C208" s="156" t="s">
        <v>402</v>
      </c>
      <c r="D208" s="156" t="s">
        <v>151</v>
      </c>
      <c r="E208" s="157" t="s">
        <v>403</v>
      </c>
      <c r="F208" s="158" t="s">
        <v>404</v>
      </c>
      <c r="G208" s="159" t="s">
        <v>392</v>
      </c>
      <c r="H208" s="160">
        <v>3</v>
      </c>
      <c r="I208" s="161"/>
      <c r="J208" s="162">
        <f t="shared" si="10"/>
        <v>0</v>
      </c>
      <c r="K208" s="158" t="s">
        <v>641</v>
      </c>
      <c r="L208" s="163"/>
      <c r="M208" s="164" t="s">
        <v>1</v>
      </c>
      <c r="N208" s="165" t="s">
        <v>43</v>
      </c>
      <c r="P208" s="132">
        <f t="shared" si="11"/>
        <v>0</v>
      </c>
      <c r="Q208" s="132">
        <v>0</v>
      </c>
      <c r="R208" s="132">
        <f t="shared" si="12"/>
        <v>0</v>
      </c>
      <c r="S208" s="132">
        <v>0</v>
      </c>
      <c r="T208" s="133">
        <f t="shared" si="13"/>
        <v>0</v>
      </c>
      <c r="AR208" s="134" t="s">
        <v>155</v>
      </c>
      <c r="AT208" s="134" t="s">
        <v>151</v>
      </c>
      <c r="AU208" s="134" t="s">
        <v>85</v>
      </c>
      <c r="AY208" s="15" t="s">
        <v>107</v>
      </c>
      <c r="BE208" s="135">
        <f t="shared" si="14"/>
        <v>0</v>
      </c>
      <c r="BF208" s="135">
        <f t="shared" si="15"/>
        <v>0</v>
      </c>
      <c r="BG208" s="135">
        <f t="shared" si="16"/>
        <v>0</v>
      </c>
      <c r="BH208" s="135">
        <f t="shared" si="17"/>
        <v>0</v>
      </c>
      <c r="BI208" s="135">
        <f t="shared" si="18"/>
        <v>0</v>
      </c>
      <c r="BJ208" s="15" t="s">
        <v>83</v>
      </c>
      <c r="BK208" s="135">
        <f t="shared" si="19"/>
        <v>0</v>
      </c>
      <c r="BL208" s="15" t="s">
        <v>112</v>
      </c>
      <c r="BM208" s="134" t="s">
        <v>405</v>
      </c>
    </row>
    <row r="209" spans="2:65" s="1" customFormat="1" ht="16.5" customHeight="1">
      <c r="B209" s="30"/>
      <c r="C209" s="156" t="s">
        <v>406</v>
      </c>
      <c r="D209" s="156" t="s">
        <v>151</v>
      </c>
      <c r="E209" s="157" t="s">
        <v>407</v>
      </c>
      <c r="F209" s="158" t="s">
        <v>408</v>
      </c>
      <c r="G209" s="159" t="s">
        <v>392</v>
      </c>
      <c r="H209" s="160">
        <v>3</v>
      </c>
      <c r="I209" s="161"/>
      <c r="J209" s="162">
        <f t="shared" si="10"/>
        <v>0</v>
      </c>
      <c r="K209" s="158" t="s">
        <v>641</v>
      </c>
      <c r="L209" s="163"/>
      <c r="M209" s="164" t="s">
        <v>1</v>
      </c>
      <c r="N209" s="165" t="s">
        <v>43</v>
      </c>
      <c r="P209" s="132">
        <f t="shared" si="11"/>
        <v>0</v>
      </c>
      <c r="Q209" s="132">
        <v>0</v>
      </c>
      <c r="R209" s="132">
        <f t="shared" si="12"/>
        <v>0</v>
      </c>
      <c r="S209" s="132">
        <v>0</v>
      </c>
      <c r="T209" s="133">
        <f t="shared" si="13"/>
        <v>0</v>
      </c>
      <c r="AR209" s="134" t="s">
        <v>155</v>
      </c>
      <c r="AT209" s="134" t="s">
        <v>151</v>
      </c>
      <c r="AU209" s="134" t="s">
        <v>85</v>
      </c>
      <c r="AY209" s="15" t="s">
        <v>107</v>
      </c>
      <c r="BE209" s="135">
        <f t="shared" si="14"/>
        <v>0</v>
      </c>
      <c r="BF209" s="135">
        <f t="shared" si="15"/>
        <v>0</v>
      </c>
      <c r="BG209" s="135">
        <f t="shared" si="16"/>
        <v>0</v>
      </c>
      <c r="BH209" s="135">
        <f t="shared" si="17"/>
        <v>0</v>
      </c>
      <c r="BI209" s="135">
        <f t="shared" si="18"/>
        <v>0</v>
      </c>
      <c r="BJ209" s="15" t="s">
        <v>83</v>
      </c>
      <c r="BK209" s="135">
        <f t="shared" si="19"/>
        <v>0</v>
      </c>
      <c r="BL209" s="15" t="s">
        <v>112</v>
      </c>
      <c r="BM209" s="134" t="s">
        <v>409</v>
      </c>
    </row>
    <row r="210" spans="2:65" s="1" customFormat="1" ht="16.5" customHeight="1">
      <c r="B210" s="30"/>
      <c r="C210" s="156" t="s">
        <v>410</v>
      </c>
      <c r="D210" s="156" t="s">
        <v>151</v>
      </c>
      <c r="E210" s="157" t="s">
        <v>411</v>
      </c>
      <c r="F210" s="158" t="s">
        <v>412</v>
      </c>
      <c r="G210" s="159" t="s">
        <v>392</v>
      </c>
      <c r="H210" s="160">
        <v>3</v>
      </c>
      <c r="I210" s="161"/>
      <c r="J210" s="162">
        <f t="shared" ref="J210:J241" si="20">ROUND(I210*H210,2)</f>
        <v>0</v>
      </c>
      <c r="K210" s="158" t="s">
        <v>641</v>
      </c>
      <c r="L210" s="163"/>
      <c r="M210" s="164" t="s">
        <v>1</v>
      </c>
      <c r="N210" s="165" t="s">
        <v>43</v>
      </c>
      <c r="P210" s="132">
        <f t="shared" ref="P210:P241" si="21">O210*H210</f>
        <v>0</v>
      </c>
      <c r="Q210" s="132">
        <v>0</v>
      </c>
      <c r="R210" s="132">
        <f t="shared" ref="R210:R241" si="22">Q210*H210</f>
        <v>0</v>
      </c>
      <c r="S210" s="132">
        <v>0</v>
      </c>
      <c r="T210" s="133">
        <f t="shared" ref="T210:T241" si="23">S210*H210</f>
        <v>0</v>
      </c>
      <c r="AR210" s="134" t="s">
        <v>155</v>
      </c>
      <c r="AT210" s="134" t="s">
        <v>151</v>
      </c>
      <c r="AU210" s="134" t="s">
        <v>85</v>
      </c>
      <c r="AY210" s="15" t="s">
        <v>107</v>
      </c>
      <c r="BE210" s="135">
        <f t="shared" ref="BE210:BE241" si="24">IF(N210="základní",J210,0)</f>
        <v>0</v>
      </c>
      <c r="BF210" s="135">
        <f t="shared" ref="BF210:BF241" si="25">IF(N210="snížená",J210,0)</f>
        <v>0</v>
      </c>
      <c r="BG210" s="135">
        <f t="shared" ref="BG210:BG241" si="26">IF(N210="zákl. přenesená",J210,0)</f>
        <v>0</v>
      </c>
      <c r="BH210" s="135">
        <f t="shared" ref="BH210:BH241" si="27">IF(N210="sníž. přenesená",J210,0)</f>
        <v>0</v>
      </c>
      <c r="BI210" s="135">
        <f t="shared" ref="BI210:BI241" si="28">IF(N210="nulová",J210,0)</f>
        <v>0</v>
      </c>
      <c r="BJ210" s="15" t="s">
        <v>83</v>
      </c>
      <c r="BK210" s="135">
        <f t="shared" ref="BK210:BK241" si="29">ROUND(I210*H210,2)</f>
        <v>0</v>
      </c>
      <c r="BL210" s="15" t="s">
        <v>112</v>
      </c>
      <c r="BM210" s="134" t="s">
        <v>413</v>
      </c>
    </row>
    <row r="211" spans="2:65" s="1" customFormat="1" ht="16.5" customHeight="1">
      <c r="B211" s="30"/>
      <c r="C211" s="156" t="s">
        <v>414</v>
      </c>
      <c r="D211" s="156" t="s">
        <v>151</v>
      </c>
      <c r="E211" s="157" t="s">
        <v>415</v>
      </c>
      <c r="F211" s="158" t="s">
        <v>416</v>
      </c>
      <c r="G211" s="159" t="s">
        <v>154</v>
      </c>
      <c r="H211" s="160">
        <v>20</v>
      </c>
      <c r="I211" s="161"/>
      <c r="J211" s="162">
        <f t="shared" si="20"/>
        <v>0</v>
      </c>
      <c r="K211" s="158" t="s">
        <v>641</v>
      </c>
      <c r="L211" s="163"/>
      <c r="M211" s="164" t="s">
        <v>1</v>
      </c>
      <c r="N211" s="165" t="s">
        <v>43</v>
      </c>
      <c r="P211" s="132">
        <f t="shared" si="21"/>
        <v>0</v>
      </c>
      <c r="Q211" s="132">
        <v>0</v>
      </c>
      <c r="R211" s="132">
        <f t="shared" si="22"/>
        <v>0</v>
      </c>
      <c r="S211" s="132">
        <v>0</v>
      </c>
      <c r="T211" s="133">
        <f t="shared" si="23"/>
        <v>0</v>
      </c>
      <c r="AR211" s="134" t="s">
        <v>155</v>
      </c>
      <c r="AT211" s="134" t="s">
        <v>151</v>
      </c>
      <c r="AU211" s="134" t="s">
        <v>85</v>
      </c>
      <c r="AY211" s="15" t="s">
        <v>107</v>
      </c>
      <c r="BE211" s="135">
        <f t="shared" si="24"/>
        <v>0</v>
      </c>
      <c r="BF211" s="135">
        <f t="shared" si="25"/>
        <v>0</v>
      </c>
      <c r="BG211" s="135">
        <f t="shared" si="26"/>
        <v>0</v>
      </c>
      <c r="BH211" s="135">
        <f t="shared" si="27"/>
        <v>0</v>
      </c>
      <c r="BI211" s="135">
        <f t="shared" si="28"/>
        <v>0</v>
      </c>
      <c r="BJ211" s="15" t="s">
        <v>83</v>
      </c>
      <c r="BK211" s="135">
        <f t="shared" si="29"/>
        <v>0</v>
      </c>
      <c r="BL211" s="15" t="s">
        <v>112</v>
      </c>
      <c r="BM211" s="134" t="s">
        <v>417</v>
      </c>
    </row>
    <row r="212" spans="2:65" s="1" customFormat="1" ht="24.2" customHeight="1">
      <c r="B212" s="30"/>
      <c r="C212" s="156" t="s">
        <v>418</v>
      </c>
      <c r="D212" s="156" t="s">
        <v>151</v>
      </c>
      <c r="E212" s="157" t="s">
        <v>419</v>
      </c>
      <c r="F212" s="158" t="s">
        <v>420</v>
      </c>
      <c r="G212" s="159" t="s">
        <v>154</v>
      </c>
      <c r="H212" s="160">
        <v>3</v>
      </c>
      <c r="I212" s="161"/>
      <c r="J212" s="162">
        <f t="shared" si="20"/>
        <v>0</v>
      </c>
      <c r="K212" s="158" t="s">
        <v>641</v>
      </c>
      <c r="L212" s="163"/>
      <c r="M212" s="164" t="s">
        <v>1</v>
      </c>
      <c r="N212" s="165" t="s">
        <v>43</v>
      </c>
      <c r="P212" s="132">
        <f t="shared" si="21"/>
        <v>0</v>
      </c>
      <c r="Q212" s="132">
        <v>0</v>
      </c>
      <c r="R212" s="132">
        <f t="shared" si="22"/>
        <v>0</v>
      </c>
      <c r="S212" s="132">
        <v>0</v>
      </c>
      <c r="T212" s="133">
        <f t="shared" si="23"/>
        <v>0</v>
      </c>
      <c r="AR212" s="134" t="s">
        <v>155</v>
      </c>
      <c r="AT212" s="134" t="s">
        <v>151</v>
      </c>
      <c r="AU212" s="134" t="s">
        <v>85</v>
      </c>
      <c r="AY212" s="15" t="s">
        <v>107</v>
      </c>
      <c r="BE212" s="135">
        <f t="shared" si="24"/>
        <v>0</v>
      </c>
      <c r="BF212" s="135">
        <f t="shared" si="25"/>
        <v>0</v>
      </c>
      <c r="BG212" s="135">
        <f t="shared" si="26"/>
        <v>0</v>
      </c>
      <c r="BH212" s="135">
        <f t="shared" si="27"/>
        <v>0</v>
      </c>
      <c r="BI212" s="135">
        <f t="shared" si="28"/>
        <v>0</v>
      </c>
      <c r="BJ212" s="15" t="s">
        <v>83</v>
      </c>
      <c r="BK212" s="135">
        <f t="shared" si="29"/>
        <v>0</v>
      </c>
      <c r="BL212" s="15" t="s">
        <v>112</v>
      </c>
      <c r="BM212" s="134" t="s">
        <v>421</v>
      </c>
    </row>
    <row r="213" spans="2:65" s="1" customFormat="1" ht="16.5" customHeight="1">
      <c r="B213" s="30"/>
      <c r="C213" s="156" t="s">
        <v>422</v>
      </c>
      <c r="D213" s="156" t="s">
        <v>151</v>
      </c>
      <c r="E213" s="157" t="s">
        <v>423</v>
      </c>
      <c r="F213" s="158" t="s">
        <v>424</v>
      </c>
      <c r="G213" s="159" t="s">
        <v>154</v>
      </c>
      <c r="H213" s="160">
        <v>5</v>
      </c>
      <c r="I213" s="161"/>
      <c r="J213" s="162">
        <f t="shared" si="20"/>
        <v>0</v>
      </c>
      <c r="K213" s="158" t="s">
        <v>641</v>
      </c>
      <c r="L213" s="163"/>
      <c r="M213" s="164" t="s">
        <v>1</v>
      </c>
      <c r="N213" s="165" t="s">
        <v>43</v>
      </c>
      <c r="P213" s="132">
        <f t="shared" si="21"/>
        <v>0</v>
      </c>
      <c r="Q213" s="132">
        <v>0</v>
      </c>
      <c r="R213" s="132">
        <f t="shared" si="22"/>
        <v>0</v>
      </c>
      <c r="S213" s="132">
        <v>0</v>
      </c>
      <c r="T213" s="133">
        <f t="shared" si="23"/>
        <v>0</v>
      </c>
      <c r="AR213" s="134" t="s">
        <v>155</v>
      </c>
      <c r="AT213" s="134" t="s">
        <v>151</v>
      </c>
      <c r="AU213" s="134" t="s">
        <v>85</v>
      </c>
      <c r="AY213" s="15" t="s">
        <v>107</v>
      </c>
      <c r="BE213" s="135">
        <f t="shared" si="24"/>
        <v>0</v>
      </c>
      <c r="BF213" s="135">
        <f t="shared" si="25"/>
        <v>0</v>
      </c>
      <c r="BG213" s="135">
        <f t="shared" si="26"/>
        <v>0</v>
      </c>
      <c r="BH213" s="135">
        <f t="shared" si="27"/>
        <v>0</v>
      </c>
      <c r="BI213" s="135">
        <f t="shared" si="28"/>
        <v>0</v>
      </c>
      <c r="BJ213" s="15" t="s">
        <v>83</v>
      </c>
      <c r="BK213" s="135">
        <f t="shared" si="29"/>
        <v>0</v>
      </c>
      <c r="BL213" s="15" t="s">
        <v>112</v>
      </c>
      <c r="BM213" s="134" t="s">
        <v>425</v>
      </c>
    </row>
    <row r="214" spans="2:65" s="1" customFormat="1" ht="16.5" customHeight="1">
      <c r="B214" s="30"/>
      <c r="C214" s="156" t="s">
        <v>426</v>
      </c>
      <c r="D214" s="156" t="s">
        <v>151</v>
      </c>
      <c r="E214" s="157" t="s">
        <v>427</v>
      </c>
      <c r="F214" s="158" t="s">
        <v>428</v>
      </c>
      <c r="G214" s="159" t="s">
        <v>154</v>
      </c>
      <c r="H214" s="160">
        <v>5</v>
      </c>
      <c r="I214" s="161"/>
      <c r="J214" s="162">
        <f t="shared" si="20"/>
        <v>0</v>
      </c>
      <c r="K214" s="158" t="s">
        <v>641</v>
      </c>
      <c r="L214" s="163"/>
      <c r="M214" s="164" t="s">
        <v>1</v>
      </c>
      <c r="N214" s="165" t="s">
        <v>43</v>
      </c>
      <c r="P214" s="132">
        <f t="shared" si="21"/>
        <v>0</v>
      </c>
      <c r="Q214" s="132">
        <v>0</v>
      </c>
      <c r="R214" s="132">
        <f t="shared" si="22"/>
        <v>0</v>
      </c>
      <c r="S214" s="132">
        <v>0</v>
      </c>
      <c r="T214" s="133">
        <f t="shared" si="23"/>
        <v>0</v>
      </c>
      <c r="AR214" s="134" t="s">
        <v>155</v>
      </c>
      <c r="AT214" s="134" t="s">
        <v>151</v>
      </c>
      <c r="AU214" s="134" t="s">
        <v>85</v>
      </c>
      <c r="AY214" s="15" t="s">
        <v>107</v>
      </c>
      <c r="BE214" s="135">
        <f t="shared" si="24"/>
        <v>0</v>
      </c>
      <c r="BF214" s="135">
        <f t="shared" si="25"/>
        <v>0</v>
      </c>
      <c r="BG214" s="135">
        <f t="shared" si="26"/>
        <v>0</v>
      </c>
      <c r="BH214" s="135">
        <f t="shared" si="27"/>
        <v>0</v>
      </c>
      <c r="BI214" s="135">
        <f t="shared" si="28"/>
        <v>0</v>
      </c>
      <c r="BJ214" s="15" t="s">
        <v>83</v>
      </c>
      <c r="BK214" s="135">
        <f t="shared" si="29"/>
        <v>0</v>
      </c>
      <c r="BL214" s="15" t="s">
        <v>112</v>
      </c>
      <c r="BM214" s="134" t="s">
        <v>429</v>
      </c>
    </row>
    <row r="215" spans="2:65" s="1" customFormat="1" ht="16.5" customHeight="1">
      <c r="B215" s="30"/>
      <c r="C215" s="156" t="s">
        <v>430</v>
      </c>
      <c r="D215" s="156" t="s">
        <v>151</v>
      </c>
      <c r="E215" s="157" t="s">
        <v>431</v>
      </c>
      <c r="F215" s="158" t="s">
        <v>432</v>
      </c>
      <c r="G215" s="159" t="s">
        <v>154</v>
      </c>
      <c r="H215" s="160">
        <v>5</v>
      </c>
      <c r="I215" s="161"/>
      <c r="J215" s="162">
        <f t="shared" si="20"/>
        <v>0</v>
      </c>
      <c r="K215" s="158" t="s">
        <v>641</v>
      </c>
      <c r="L215" s="163"/>
      <c r="M215" s="164" t="s">
        <v>1</v>
      </c>
      <c r="N215" s="165" t="s">
        <v>43</v>
      </c>
      <c r="P215" s="132">
        <f t="shared" si="21"/>
        <v>0</v>
      </c>
      <c r="Q215" s="132">
        <v>0</v>
      </c>
      <c r="R215" s="132">
        <f t="shared" si="22"/>
        <v>0</v>
      </c>
      <c r="S215" s="132">
        <v>0</v>
      </c>
      <c r="T215" s="133">
        <f t="shared" si="23"/>
        <v>0</v>
      </c>
      <c r="AR215" s="134" t="s">
        <v>155</v>
      </c>
      <c r="AT215" s="134" t="s">
        <v>151</v>
      </c>
      <c r="AU215" s="134" t="s">
        <v>85</v>
      </c>
      <c r="AY215" s="15" t="s">
        <v>107</v>
      </c>
      <c r="BE215" s="135">
        <f t="shared" si="24"/>
        <v>0</v>
      </c>
      <c r="BF215" s="135">
        <f t="shared" si="25"/>
        <v>0</v>
      </c>
      <c r="BG215" s="135">
        <f t="shared" si="26"/>
        <v>0</v>
      </c>
      <c r="BH215" s="135">
        <f t="shared" si="27"/>
        <v>0</v>
      </c>
      <c r="BI215" s="135">
        <f t="shared" si="28"/>
        <v>0</v>
      </c>
      <c r="BJ215" s="15" t="s">
        <v>83</v>
      </c>
      <c r="BK215" s="135">
        <f t="shared" si="29"/>
        <v>0</v>
      </c>
      <c r="BL215" s="15" t="s">
        <v>112</v>
      </c>
      <c r="BM215" s="134" t="s">
        <v>433</v>
      </c>
    </row>
    <row r="216" spans="2:65" s="1" customFormat="1" ht="24.2" customHeight="1">
      <c r="B216" s="30"/>
      <c r="C216" s="156" t="s">
        <v>434</v>
      </c>
      <c r="D216" s="156" t="s">
        <v>151</v>
      </c>
      <c r="E216" s="157" t="s">
        <v>435</v>
      </c>
      <c r="F216" s="158" t="s">
        <v>436</v>
      </c>
      <c r="G216" s="159" t="s">
        <v>154</v>
      </c>
      <c r="H216" s="160">
        <v>2</v>
      </c>
      <c r="I216" s="161"/>
      <c r="J216" s="162">
        <f t="shared" si="20"/>
        <v>0</v>
      </c>
      <c r="K216" s="158" t="s">
        <v>641</v>
      </c>
      <c r="L216" s="163"/>
      <c r="M216" s="164" t="s">
        <v>1</v>
      </c>
      <c r="N216" s="165" t="s">
        <v>43</v>
      </c>
      <c r="P216" s="132">
        <f t="shared" si="21"/>
        <v>0</v>
      </c>
      <c r="Q216" s="132">
        <v>0</v>
      </c>
      <c r="R216" s="132">
        <f t="shared" si="22"/>
        <v>0</v>
      </c>
      <c r="S216" s="132">
        <v>0</v>
      </c>
      <c r="T216" s="133">
        <f t="shared" si="23"/>
        <v>0</v>
      </c>
      <c r="AR216" s="134" t="s">
        <v>155</v>
      </c>
      <c r="AT216" s="134" t="s">
        <v>151</v>
      </c>
      <c r="AU216" s="134" t="s">
        <v>85</v>
      </c>
      <c r="AY216" s="15" t="s">
        <v>107</v>
      </c>
      <c r="BE216" s="135">
        <f t="shared" si="24"/>
        <v>0</v>
      </c>
      <c r="BF216" s="135">
        <f t="shared" si="25"/>
        <v>0</v>
      </c>
      <c r="BG216" s="135">
        <f t="shared" si="26"/>
        <v>0</v>
      </c>
      <c r="BH216" s="135">
        <f t="shared" si="27"/>
        <v>0</v>
      </c>
      <c r="BI216" s="135">
        <f t="shared" si="28"/>
        <v>0</v>
      </c>
      <c r="BJ216" s="15" t="s">
        <v>83</v>
      </c>
      <c r="BK216" s="135">
        <f t="shared" si="29"/>
        <v>0</v>
      </c>
      <c r="BL216" s="15" t="s">
        <v>112</v>
      </c>
      <c r="BM216" s="134" t="s">
        <v>437</v>
      </c>
    </row>
    <row r="217" spans="2:65" s="1" customFormat="1" ht="16.5" customHeight="1">
      <c r="B217" s="30"/>
      <c r="C217" s="156" t="s">
        <v>438</v>
      </c>
      <c r="D217" s="156" t="s">
        <v>151</v>
      </c>
      <c r="E217" s="157" t="s">
        <v>439</v>
      </c>
      <c r="F217" s="158" t="s">
        <v>440</v>
      </c>
      <c r="G217" s="159" t="s">
        <v>154</v>
      </c>
      <c r="H217" s="160">
        <v>2</v>
      </c>
      <c r="I217" s="161"/>
      <c r="J217" s="162">
        <f t="shared" si="20"/>
        <v>0</v>
      </c>
      <c r="K217" s="158" t="s">
        <v>641</v>
      </c>
      <c r="L217" s="163"/>
      <c r="M217" s="164" t="s">
        <v>1</v>
      </c>
      <c r="N217" s="165" t="s">
        <v>43</v>
      </c>
      <c r="P217" s="132">
        <f t="shared" si="21"/>
        <v>0</v>
      </c>
      <c r="Q217" s="132">
        <v>0</v>
      </c>
      <c r="R217" s="132">
        <f t="shared" si="22"/>
        <v>0</v>
      </c>
      <c r="S217" s="132">
        <v>0</v>
      </c>
      <c r="T217" s="133">
        <f t="shared" si="23"/>
        <v>0</v>
      </c>
      <c r="AR217" s="134" t="s">
        <v>155</v>
      </c>
      <c r="AT217" s="134" t="s">
        <v>151</v>
      </c>
      <c r="AU217" s="134" t="s">
        <v>85</v>
      </c>
      <c r="AY217" s="15" t="s">
        <v>107</v>
      </c>
      <c r="BE217" s="135">
        <f t="shared" si="24"/>
        <v>0</v>
      </c>
      <c r="BF217" s="135">
        <f t="shared" si="25"/>
        <v>0</v>
      </c>
      <c r="BG217" s="135">
        <f t="shared" si="26"/>
        <v>0</v>
      </c>
      <c r="BH217" s="135">
        <f t="shared" si="27"/>
        <v>0</v>
      </c>
      <c r="BI217" s="135">
        <f t="shared" si="28"/>
        <v>0</v>
      </c>
      <c r="BJ217" s="15" t="s">
        <v>83</v>
      </c>
      <c r="BK217" s="135">
        <f t="shared" si="29"/>
        <v>0</v>
      </c>
      <c r="BL217" s="15" t="s">
        <v>112</v>
      </c>
      <c r="BM217" s="134" t="s">
        <v>441</v>
      </c>
    </row>
    <row r="218" spans="2:65" s="1" customFormat="1" ht="16.5" customHeight="1">
      <c r="B218" s="30"/>
      <c r="C218" s="156" t="s">
        <v>442</v>
      </c>
      <c r="D218" s="156" t="s">
        <v>151</v>
      </c>
      <c r="E218" s="157" t="s">
        <v>443</v>
      </c>
      <c r="F218" s="158" t="s">
        <v>444</v>
      </c>
      <c r="G218" s="159" t="s">
        <v>154</v>
      </c>
      <c r="H218" s="160">
        <v>2</v>
      </c>
      <c r="I218" s="161"/>
      <c r="J218" s="162">
        <f t="shared" si="20"/>
        <v>0</v>
      </c>
      <c r="K218" s="158" t="s">
        <v>641</v>
      </c>
      <c r="L218" s="163"/>
      <c r="M218" s="164" t="s">
        <v>1</v>
      </c>
      <c r="N218" s="165" t="s">
        <v>43</v>
      </c>
      <c r="P218" s="132">
        <f t="shared" si="21"/>
        <v>0</v>
      </c>
      <c r="Q218" s="132">
        <v>0</v>
      </c>
      <c r="R218" s="132">
        <f t="shared" si="22"/>
        <v>0</v>
      </c>
      <c r="S218" s="132">
        <v>0</v>
      </c>
      <c r="T218" s="133">
        <f t="shared" si="23"/>
        <v>0</v>
      </c>
      <c r="AR218" s="134" t="s">
        <v>155</v>
      </c>
      <c r="AT218" s="134" t="s">
        <v>151</v>
      </c>
      <c r="AU218" s="134" t="s">
        <v>85</v>
      </c>
      <c r="AY218" s="15" t="s">
        <v>107</v>
      </c>
      <c r="BE218" s="135">
        <f t="shared" si="24"/>
        <v>0</v>
      </c>
      <c r="BF218" s="135">
        <f t="shared" si="25"/>
        <v>0</v>
      </c>
      <c r="BG218" s="135">
        <f t="shared" si="26"/>
        <v>0</v>
      </c>
      <c r="BH218" s="135">
        <f t="shared" si="27"/>
        <v>0</v>
      </c>
      <c r="BI218" s="135">
        <f t="shared" si="28"/>
        <v>0</v>
      </c>
      <c r="BJ218" s="15" t="s">
        <v>83</v>
      </c>
      <c r="BK218" s="135">
        <f t="shared" si="29"/>
        <v>0</v>
      </c>
      <c r="BL218" s="15" t="s">
        <v>112</v>
      </c>
      <c r="BM218" s="134" t="s">
        <v>445</v>
      </c>
    </row>
    <row r="219" spans="2:65" s="1" customFormat="1" ht="16.5" customHeight="1">
      <c r="B219" s="30"/>
      <c r="C219" s="156" t="s">
        <v>446</v>
      </c>
      <c r="D219" s="156" t="s">
        <v>151</v>
      </c>
      <c r="E219" s="157" t="s">
        <v>447</v>
      </c>
      <c r="F219" s="158" t="s">
        <v>448</v>
      </c>
      <c r="G219" s="159" t="s">
        <v>154</v>
      </c>
      <c r="H219" s="160">
        <v>2</v>
      </c>
      <c r="I219" s="161"/>
      <c r="J219" s="162">
        <f t="shared" si="20"/>
        <v>0</v>
      </c>
      <c r="K219" s="158" t="s">
        <v>641</v>
      </c>
      <c r="L219" s="163"/>
      <c r="M219" s="164" t="s">
        <v>1</v>
      </c>
      <c r="N219" s="165" t="s">
        <v>43</v>
      </c>
      <c r="P219" s="132">
        <f t="shared" si="21"/>
        <v>0</v>
      </c>
      <c r="Q219" s="132">
        <v>0</v>
      </c>
      <c r="R219" s="132">
        <f t="shared" si="22"/>
        <v>0</v>
      </c>
      <c r="S219" s="132">
        <v>0</v>
      </c>
      <c r="T219" s="133">
        <f t="shared" si="23"/>
        <v>0</v>
      </c>
      <c r="AR219" s="134" t="s">
        <v>155</v>
      </c>
      <c r="AT219" s="134" t="s">
        <v>151</v>
      </c>
      <c r="AU219" s="134" t="s">
        <v>85</v>
      </c>
      <c r="AY219" s="15" t="s">
        <v>107</v>
      </c>
      <c r="BE219" s="135">
        <f t="shared" si="24"/>
        <v>0</v>
      </c>
      <c r="BF219" s="135">
        <f t="shared" si="25"/>
        <v>0</v>
      </c>
      <c r="BG219" s="135">
        <f t="shared" si="26"/>
        <v>0</v>
      </c>
      <c r="BH219" s="135">
        <f t="shared" si="27"/>
        <v>0</v>
      </c>
      <c r="BI219" s="135">
        <f t="shared" si="28"/>
        <v>0</v>
      </c>
      <c r="BJ219" s="15" t="s">
        <v>83</v>
      </c>
      <c r="BK219" s="135">
        <f t="shared" si="29"/>
        <v>0</v>
      </c>
      <c r="BL219" s="15" t="s">
        <v>112</v>
      </c>
      <c r="BM219" s="134" t="s">
        <v>449</v>
      </c>
    </row>
    <row r="220" spans="2:65" s="1" customFormat="1" ht="16.5" customHeight="1">
      <c r="B220" s="30"/>
      <c r="C220" s="156" t="s">
        <v>450</v>
      </c>
      <c r="D220" s="156" t="s">
        <v>151</v>
      </c>
      <c r="E220" s="157" t="s">
        <v>451</v>
      </c>
      <c r="F220" s="158" t="s">
        <v>452</v>
      </c>
      <c r="G220" s="159" t="s">
        <v>154</v>
      </c>
      <c r="H220" s="160">
        <v>2</v>
      </c>
      <c r="I220" s="161"/>
      <c r="J220" s="162">
        <f t="shared" si="20"/>
        <v>0</v>
      </c>
      <c r="K220" s="158" t="s">
        <v>641</v>
      </c>
      <c r="L220" s="163"/>
      <c r="M220" s="164" t="s">
        <v>1</v>
      </c>
      <c r="N220" s="165" t="s">
        <v>43</v>
      </c>
      <c r="P220" s="132">
        <f t="shared" si="21"/>
        <v>0</v>
      </c>
      <c r="Q220" s="132">
        <v>0</v>
      </c>
      <c r="R220" s="132">
        <f t="shared" si="22"/>
        <v>0</v>
      </c>
      <c r="S220" s="132">
        <v>0</v>
      </c>
      <c r="T220" s="133">
        <f t="shared" si="23"/>
        <v>0</v>
      </c>
      <c r="AR220" s="134" t="s">
        <v>155</v>
      </c>
      <c r="AT220" s="134" t="s">
        <v>151</v>
      </c>
      <c r="AU220" s="134" t="s">
        <v>85</v>
      </c>
      <c r="AY220" s="15" t="s">
        <v>107</v>
      </c>
      <c r="BE220" s="135">
        <f t="shared" si="24"/>
        <v>0</v>
      </c>
      <c r="BF220" s="135">
        <f t="shared" si="25"/>
        <v>0</v>
      </c>
      <c r="BG220" s="135">
        <f t="shared" si="26"/>
        <v>0</v>
      </c>
      <c r="BH220" s="135">
        <f t="shared" si="27"/>
        <v>0</v>
      </c>
      <c r="BI220" s="135">
        <f t="shared" si="28"/>
        <v>0</v>
      </c>
      <c r="BJ220" s="15" t="s">
        <v>83</v>
      </c>
      <c r="BK220" s="135">
        <f t="shared" si="29"/>
        <v>0</v>
      </c>
      <c r="BL220" s="15" t="s">
        <v>112</v>
      </c>
      <c r="BM220" s="134" t="s">
        <v>453</v>
      </c>
    </row>
    <row r="221" spans="2:65" s="1" customFormat="1" ht="16.5" customHeight="1">
      <c r="B221" s="30"/>
      <c r="C221" s="156" t="s">
        <v>454</v>
      </c>
      <c r="D221" s="156" t="s">
        <v>151</v>
      </c>
      <c r="E221" s="157" t="s">
        <v>455</v>
      </c>
      <c r="F221" s="158" t="s">
        <v>456</v>
      </c>
      <c r="G221" s="159" t="s">
        <v>154</v>
      </c>
      <c r="H221" s="160">
        <v>1</v>
      </c>
      <c r="I221" s="161"/>
      <c r="J221" s="162">
        <f t="shared" si="20"/>
        <v>0</v>
      </c>
      <c r="K221" s="158" t="s">
        <v>641</v>
      </c>
      <c r="L221" s="163"/>
      <c r="M221" s="164" t="s">
        <v>1</v>
      </c>
      <c r="N221" s="165" t="s">
        <v>43</v>
      </c>
      <c r="P221" s="132">
        <f t="shared" si="21"/>
        <v>0</v>
      </c>
      <c r="Q221" s="132">
        <v>0</v>
      </c>
      <c r="R221" s="132">
        <f t="shared" si="22"/>
        <v>0</v>
      </c>
      <c r="S221" s="132">
        <v>0</v>
      </c>
      <c r="T221" s="133">
        <f t="shared" si="23"/>
        <v>0</v>
      </c>
      <c r="AR221" s="134" t="s">
        <v>155</v>
      </c>
      <c r="AT221" s="134" t="s">
        <v>151</v>
      </c>
      <c r="AU221" s="134" t="s">
        <v>85</v>
      </c>
      <c r="AY221" s="15" t="s">
        <v>107</v>
      </c>
      <c r="BE221" s="135">
        <f t="shared" si="24"/>
        <v>0</v>
      </c>
      <c r="BF221" s="135">
        <f t="shared" si="25"/>
        <v>0</v>
      </c>
      <c r="BG221" s="135">
        <f t="shared" si="26"/>
        <v>0</v>
      </c>
      <c r="BH221" s="135">
        <f t="shared" si="27"/>
        <v>0</v>
      </c>
      <c r="BI221" s="135">
        <f t="shared" si="28"/>
        <v>0</v>
      </c>
      <c r="BJ221" s="15" t="s">
        <v>83</v>
      </c>
      <c r="BK221" s="135">
        <f t="shared" si="29"/>
        <v>0</v>
      </c>
      <c r="BL221" s="15" t="s">
        <v>112</v>
      </c>
      <c r="BM221" s="134" t="s">
        <v>457</v>
      </c>
    </row>
    <row r="222" spans="2:65" s="1" customFormat="1" ht="16.5" customHeight="1">
      <c r="B222" s="30"/>
      <c r="C222" s="156" t="s">
        <v>458</v>
      </c>
      <c r="D222" s="156" t="s">
        <v>151</v>
      </c>
      <c r="E222" s="157" t="s">
        <v>459</v>
      </c>
      <c r="F222" s="158" t="s">
        <v>460</v>
      </c>
      <c r="G222" s="159" t="s">
        <v>154</v>
      </c>
      <c r="H222" s="160">
        <v>2</v>
      </c>
      <c r="I222" s="161"/>
      <c r="J222" s="162">
        <f t="shared" si="20"/>
        <v>0</v>
      </c>
      <c r="K222" s="158" t="s">
        <v>641</v>
      </c>
      <c r="L222" s="163"/>
      <c r="M222" s="164" t="s">
        <v>1</v>
      </c>
      <c r="N222" s="165" t="s">
        <v>43</v>
      </c>
      <c r="P222" s="132">
        <f t="shared" si="21"/>
        <v>0</v>
      </c>
      <c r="Q222" s="132">
        <v>0</v>
      </c>
      <c r="R222" s="132">
        <f t="shared" si="22"/>
        <v>0</v>
      </c>
      <c r="S222" s="132">
        <v>0</v>
      </c>
      <c r="T222" s="133">
        <f t="shared" si="23"/>
        <v>0</v>
      </c>
      <c r="AR222" s="134" t="s">
        <v>155</v>
      </c>
      <c r="AT222" s="134" t="s">
        <v>151</v>
      </c>
      <c r="AU222" s="134" t="s">
        <v>85</v>
      </c>
      <c r="AY222" s="15" t="s">
        <v>107</v>
      </c>
      <c r="BE222" s="135">
        <f t="shared" si="24"/>
        <v>0</v>
      </c>
      <c r="BF222" s="135">
        <f t="shared" si="25"/>
        <v>0</v>
      </c>
      <c r="BG222" s="135">
        <f t="shared" si="26"/>
        <v>0</v>
      </c>
      <c r="BH222" s="135">
        <f t="shared" si="27"/>
        <v>0</v>
      </c>
      <c r="BI222" s="135">
        <f t="shared" si="28"/>
        <v>0</v>
      </c>
      <c r="BJ222" s="15" t="s">
        <v>83</v>
      </c>
      <c r="BK222" s="135">
        <f t="shared" si="29"/>
        <v>0</v>
      </c>
      <c r="BL222" s="15" t="s">
        <v>112</v>
      </c>
      <c r="BM222" s="134" t="s">
        <v>461</v>
      </c>
    </row>
    <row r="223" spans="2:65" s="1" customFormat="1" ht="16.5" customHeight="1">
      <c r="B223" s="30"/>
      <c r="C223" s="156" t="s">
        <v>462</v>
      </c>
      <c r="D223" s="156" t="s">
        <v>151</v>
      </c>
      <c r="E223" s="157" t="s">
        <v>463</v>
      </c>
      <c r="F223" s="158" t="s">
        <v>464</v>
      </c>
      <c r="G223" s="159" t="s">
        <v>154</v>
      </c>
      <c r="H223" s="160">
        <v>2</v>
      </c>
      <c r="I223" s="161"/>
      <c r="J223" s="162">
        <f t="shared" si="20"/>
        <v>0</v>
      </c>
      <c r="K223" s="158" t="s">
        <v>641</v>
      </c>
      <c r="L223" s="163"/>
      <c r="M223" s="164" t="s">
        <v>1</v>
      </c>
      <c r="N223" s="165" t="s">
        <v>43</v>
      </c>
      <c r="P223" s="132">
        <f t="shared" si="21"/>
        <v>0</v>
      </c>
      <c r="Q223" s="132">
        <v>0</v>
      </c>
      <c r="R223" s="132">
        <f t="shared" si="22"/>
        <v>0</v>
      </c>
      <c r="S223" s="132">
        <v>0</v>
      </c>
      <c r="T223" s="133">
        <f t="shared" si="23"/>
        <v>0</v>
      </c>
      <c r="AR223" s="134" t="s">
        <v>155</v>
      </c>
      <c r="AT223" s="134" t="s">
        <v>151</v>
      </c>
      <c r="AU223" s="134" t="s">
        <v>85</v>
      </c>
      <c r="AY223" s="15" t="s">
        <v>107</v>
      </c>
      <c r="BE223" s="135">
        <f t="shared" si="24"/>
        <v>0</v>
      </c>
      <c r="BF223" s="135">
        <f t="shared" si="25"/>
        <v>0</v>
      </c>
      <c r="BG223" s="135">
        <f t="shared" si="26"/>
        <v>0</v>
      </c>
      <c r="BH223" s="135">
        <f t="shared" si="27"/>
        <v>0</v>
      </c>
      <c r="BI223" s="135">
        <f t="shared" si="28"/>
        <v>0</v>
      </c>
      <c r="BJ223" s="15" t="s">
        <v>83</v>
      </c>
      <c r="BK223" s="135">
        <f t="shared" si="29"/>
        <v>0</v>
      </c>
      <c r="BL223" s="15" t="s">
        <v>112</v>
      </c>
      <c r="BM223" s="134" t="s">
        <v>465</v>
      </c>
    </row>
    <row r="224" spans="2:65" s="1" customFormat="1" ht="16.5" customHeight="1">
      <c r="B224" s="30"/>
      <c r="C224" s="156" t="s">
        <v>466</v>
      </c>
      <c r="D224" s="156" t="s">
        <v>151</v>
      </c>
      <c r="E224" s="157" t="s">
        <v>467</v>
      </c>
      <c r="F224" s="158" t="s">
        <v>468</v>
      </c>
      <c r="G224" s="159" t="s">
        <v>154</v>
      </c>
      <c r="H224" s="160">
        <v>5</v>
      </c>
      <c r="I224" s="161"/>
      <c r="J224" s="162">
        <f t="shared" si="20"/>
        <v>0</v>
      </c>
      <c r="K224" s="158" t="s">
        <v>641</v>
      </c>
      <c r="L224" s="163"/>
      <c r="M224" s="164" t="s">
        <v>1</v>
      </c>
      <c r="N224" s="165" t="s">
        <v>43</v>
      </c>
      <c r="P224" s="132">
        <f t="shared" si="21"/>
        <v>0</v>
      </c>
      <c r="Q224" s="132">
        <v>0</v>
      </c>
      <c r="R224" s="132">
        <f t="shared" si="22"/>
        <v>0</v>
      </c>
      <c r="S224" s="132">
        <v>0</v>
      </c>
      <c r="T224" s="133">
        <f t="shared" si="23"/>
        <v>0</v>
      </c>
      <c r="AR224" s="134" t="s">
        <v>155</v>
      </c>
      <c r="AT224" s="134" t="s">
        <v>151</v>
      </c>
      <c r="AU224" s="134" t="s">
        <v>85</v>
      </c>
      <c r="AY224" s="15" t="s">
        <v>107</v>
      </c>
      <c r="BE224" s="135">
        <f t="shared" si="24"/>
        <v>0</v>
      </c>
      <c r="BF224" s="135">
        <f t="shared" si="25"/>
        <v>0</v>
      </c>
      <c r="BG224" s="135">
        <f t="shared" si="26"/>
        <v>0</v>
      </c>
      <c r="BH224" s="135">
        <f t="shared" si="27"/>
        <v>0</v>
      </c>
      <c r="BI224" s="135">
        <f t="shared" si="28"/>
        <v>0</v>
      </c>
      <c r="BJ224" s="15" t="s">
        <v>83</v>
      </c>
      <c r="BK224" s="135">
        <f t="shared" si="29"/>
        <v>0</v>
      </c>
      <c r="BL224" s="15" t="s">
        <v>112</v>
      </c>
      <c r="BM224" s="134" t="s">
        <v>469</v>
      </c>
    </row>
    <row r="225" spans="2:65" s="1" customFormat="1" ht="16.5" customHeight="1">
      <c r="B225" s="30"/>
      <c r="C225" s="156" t="s">
        <v>470</v>
      </c>
      <c r="D225" s="156" t="s">
        <v>151</v>
      </c>
      <c r="E225" s="157" t="s">
        <v>471</v>
      </c>
      <c r="F225" s="158" t="s">
        <v>472</v>
      </c>
      <c r="G225" s="159" t="s">
        <v>154</v>
      </c>
      <c r="H225" s="160">
        <v>7</v>
      </c>
      <c r="I225" s="161"/>
      <c r="J225" s="162">
        <f t="shared" si="20"/>
        <v>0</v>
      </c>
      <c r="K225" s="158" t="s">
        <v>641</v>
      </c>
      <c r="L225" s="163"/>
      <c r="M225" s="164" t="s">
        <v>1</v>
      </c>
      <c r="N225" s="165" t="s">
        <v>43</v>
      </c>
      <c r="P225" s="132">
        <f t="shared" si="21"/>
        <v>0</v>
      </c>
      <c r="Q225" s="132">
        <v>0</v>
      </c>
      <c r="R225" s="132">
        <f t="shared" si="22"/>
        <v>0</v>
      </c>
      <c r="S225" s="132">
        <v>0</v>
      </c>
      <c r="T225" s="133">
        <f t="shared" si="23"/>
        <v>0</v>
      </c>
      <c r="AR225" s="134" t="s">
        <v>155</v>
      </c>
      <c r="AT225" s="134" t="s">
        <v>151</v>
      </c>
      <c r="AU225" s="134" t="s">
        <v>85</v>
      </c>
      <c r="AY225" s="15" t="s">
        <v>107</v>
      </c>
      <c r="BE225" s="135">
        <f t="shared" si="24"/>
        <v>0</v>
      </c>
      <c r="BF225" s="135">
        <f t="shared" si="25"/>
        <v>0</v>
      </c>
      <c r="BG225" s="135">
        <f t="shared" si="26"/>
        <v>0</v>
      </c>
      <c r="BH225" s="135">
        <f t="shared" si="27"/>
        <v>0</v>
      </c>
      <c r="BI225" s="135">
        <f t="shared" si="28"/>
        <v>0</v>
      </c>
      <c r="BJ225" s="15" t="s">
        <v>83</v>
      </c>
      <c r="BK225" s="135">
        <f t="shared" si="29"/>
        <v>0</v>
      </c>
      <c r="BL225" s="15" t="s">
        <v>112</v>
      </c>
      <c r="BM225" s="134" t="s">
        <v>473</v>
      </c>
    </row>
    <row r="226" spans="2:65" s="1" customFormat="1" ht="16.5" customHeight="1">
      <c r="B226" s="30"/>
      <c r="C226" s="156" t="s">
        <v>474</v>
      </c>
      <c r="D226" s="156" t="s">
        <v>151</v>
      </c>
      <c r="E226" s="157" t="s">
        <v>475</v>
      </c>
      <c r="F226" s="158" t="s">
        <v>476</v>
      </c>
      <c r="G226" s="159" t="s">
        <v>154</v>
      </c>
      <c r="H226" s="160">
        <v>2</v>
      </c>
      <c r="I226" s="161"/>
      <c r="J226" s="162">
        <f t="shared" si="20"/>
        <v>0</v>
      </c>
      <c r="K226" s="158" t="s">
        <v>641</v>
      </c>
      <c r="L226" s="163"/>
      <c r="M226" s="164" t="s">
        <v>1</v>
      </c>
      <c r="N226" s="165" t="s">
        <v>43</v>
      </c>
      <c r="P226" s="132">
        <f t="shared" si="21"/>
        <v>0</v>
      </c>
      <c r="Q226" s="132">
        <v>0</v>
      </c>
      <c r="R226" s="132">
        <f t="shared" si="22"/>
        <v>0</v>
      </c>
      <c r="S226" s="132">
        <v>0</v>
      </c>
      <c r="T226" s="133">
        <f t="shared" si="23"/>
        <v>0</v>
      </c>
      <c r="AR226" s="134" t="s">
        <v>155</v>
      </c>
      <c r="AT226" s="134" t="s">
        <v>151</v>
      </c>
      <c r="AU226" s="134" t="s">
        <v>85</v>
      </c>
      <c r="AY226" s="15" t="s">
        <v>107</v>
      </c>
      <c r="BE226" s="135">
        <f t="shared" si="24"/>
        <v>0</v>
      </c>
      <c r="BF226" s="135">
        <f t="shared" si="25"/>
        <v>0</v>
      </c>
      <c r="BG226" s="135">
        <f t="shared" si="26"/>
        <v>0</v>
      </c>
      <c r="BH226" s="135">
        <f t="shared" si="27"/>
        <v>0</v>
      </c>
      <c r="BI226" s="135">
        <f t="shared" si="28"/>
        <v>0</v>
      </c>
      <c r="BJ226" s="15" t="s">
        <v>83</v>
      </c>
      <c r="BK226" s="135">
        <f t="shared" si="29"/>
        <v>0</v>
      </c>
      <c r="BL226" s="15" t="s">
        <v>112</v>
      </c>
      <c r="BM226" s="134" t="s">
        <v>477</v>
      </c>
    </row>
    <row r="227" spans="2:65" s="1" customFormat="1" ht="16.5" customHeight="1">
      <c r="B227" s="30"/>
      <c r="C227" s="156" t="s">
        <v>478</v>
      </c>
      <c r="D227" s="156" t="s">
        <v>151</v>
      </c>
      <c r="E227" s="157" t="s">
        <v>479</v>
      </c>
      <c r="F227" s="158" t="s">
        <v>480</v>
      </c>
      <c r="G227" s="159" t="s">
        <v>154</v>
      </c>
      <c r="H227" s="160">
        <v>5</v>
      </c>
      <c r="I227" s="161"/>
      <c r="J227" s="162">
        <f t="shared" si="20"/>
        <v>0</v>
      </c>
      <c r="K227" s="158" t="s">
        <v>641</v>
      </c>
      <c r="L227" s="163"/>
      <c r="M227" s="164" t="s">
        <v>1</v>
      </c>
      <c r="N227" s="165" t="s">
        <v>43</v>
      </c>
      <c r="P227" s="132">
        <f t="shared" si="21"/>
        <v>0</v>
      </c>
      <c r="Q227" s="132">
        <v>0</v>
      </c>
      <c r="R227" s="132">
        <f t="shared" si="22"/>
        <v>0</v>
      </c>
      <c r="S227" s="132">
        <v>0</v>
      </c>
      <c r="T227" s="133">
        <f t="shared" si="23"/>
        <v>0</v>
      </c>
      <c r="AR227" s="134" t="s">
        <v>155</v>
      </c>
      <c r="AT227" s="134" t="s">
        <v>151</v>
      </c>
      <c r="AU227" s="134" t="s">
        <v>85</v>
      </c>
      <c r="AY227" s="15" t="s">
        <v>107</v>
      </c>
      <c r="BE227" s="135">
        <f t="shared" si="24"/>
        <v>0</v>
      </c>
      <c r="BF227" s="135">
        <f t="shared" si="25"/>
        <v>0</v>
      </c>
      <c r="BG227" s="135">
        <f t="shared" si="26"/>
        <v>0</v>
      </c>
      <c r="BH227" s="135">
        <f t="shared" si="27"/>
        <v>0</v>
      </c>
      <c r="BI227" s="135">
        <f t="shared" si="28"/>
        <v>0</v>
      </c>
      <c r="BJ227" s="15" t="s">
        <v>83</v>
      </c>
      <c r="BK227" s="135">
        <f t="shared" si="29"/>
        <v>0</v>
      </c>
      <c r="BL227" s="15" t="s">
        <v>112</v>
      </c>
      <c r="BM227" s="134" t="s">
        <v>481</v>
      </c>
    </row>
    <row r="228" spans="2:65" s="1" customFormat="1" ht="16.5" customHeight="1">
      <c r="B228" s="30"/>
      <c r="C228" s="156" t="s">
        <v>482</v>
      </c>
      <c r="D228" s="156" t="s">
        <v>151</v>
      </c>
      <c r="E228" s="157" t="s">
        <v>483</v>
      </c>
      <c r="F228" s="158" t="s">
        <v>484</v>
      </c>
      <c r="G228" s="159" t="s">
        <v>154</v>
      </c>
      <c r="H228" s="160">
        <v>2</v>
      </c>
      <c r="I228" s="161"/>
      <c r="J228" s="162">
        <f t="shared" si="20"/>
        <v>0</v>
      </c>
      <c r="K228" s="158" t="s">
        <v>641</v>
      </c>
      <c r="L228" s="163"/>
      <c r="M228" s="164" t="s">
        <v>1</v>
      </c>
      <c r="N228" s="165" t="s">
        <v>43</v>
      </c>
      <c r="P228" s="132">
        <f t="shared" si="21"/>
        <v>0</v>
      </c>
      <c r="Q228" s="132">
        <v>0</v>
      </c>
      <c r="R228" s="132">
        <f t="shared" si="22"/>
        <v>0</v>
      </c>
      <c r="S228" s="132">
        <v>0</v>
      </c>
      <c r="T228" s="133">
        <f t="shared" si="23"/>
        <v>0</v>
      </c>
      <c r="AR228" s="134" t="s">
        <v>155</v>
      </c>
      <c r="AT228" s="134" t="s">
        <v>151</v>
      </c>
      <c r="AU228" s="134" t="s">
        <v>85</v>
      </c>
      <c r="AY228" s="15" t="s">
        <v>107</v>
      </c>
      <c r="BE228" s="135">
        <f t="shared" si="24"/>
        <v>0</v>
      </c>
      <c r="BF228" s="135">
        <f t="shared" si="25"/>
        <v>0</v>
      </c>
      <c r="BG228" s="135">
        <f t="shared" si="26"/>
        <v>0</v>
      </c>
      <c r="BH228" s="135">
        <f t="shared" si="27"/>
        <v>0</v>
      </c>
      <c r="BI228" s="135">
        <f t="shared" si="28"/>
        <v>0</v>
      </c>
      <c r="BJ228" s="15" t="s">
        <v>83</v>
      </c>
      <c r="BK228" s="135">
        <f t="shared" si="29"/>
        <v>0</v>
      </c>
      <c r="BL228" s="15" t="s">
        <v>112</v>
      </c>
      <c r="BM228" s="134" t="s">
        <v>485</v>
      </c>
    </row>
    <row r="229" spans="2:65" s="1" customFormat="1" ht="16.5" customHeight="1">
      <c r="B229" s="30"/>
      <c r="C229" s="156" t="s">
        <v>486</v>
      </c>
      <c r="D229" s="156" t="s">
        <v>151</v>
      </c>
      <c r="E229" s="157" t="s">
        <v>487</v>
      </c>
      <c r="F229" s="158" t="s">
        <v>488</v>
      </c>
      <c r="G229" s="159" t="s">
        <v>154</v>
      </c>
      <c r="H229" s="160">
        <v>5</v>
      </c>
      <c r="I229" s="161"/>
      <c r="J229" s="162">
        <f t="shared" si="20"/>
        <v>0</v>
      </c>
      <c r="K229" s="158" t="s">
        <v>641</v>
      </c>
      <c r="L229" s="163"/>
      <c r="M229" s="164" t="s">
        <v>1</v>
      </c>
      <c r="N229" s="165" t="s">
        <v>43</v>
      </c>
      <c r="P229" s="132">
        <f t="shared" si="21"/>
        <v>0</v>
      </c>
      <c r="Q229" s="132">
        <v>0</v>
      </c>
      <c r="R229" s="132">
        <f t="shared" si="22"/>
        <v>0</v>
      </c>
      <c r="S229" s="132">
        <v>0</v>
      </c>
      <c r="T229" s="133">
        <f t="shared" si="23"/>
        <v>0</v>
      </c>
      <c r="AR229" s="134" t="s">
        <v>155</v>
      </c>
      <c r="AT229" s="134" t="s">
        <v>151</v>
      </c>
      <c r="AU229" s="134" t="s">
        <v>85</v>
      </c>
      <c r="AY229" s="15" t="s">
        <v>107</v>
      </c>
      <c r="BE229" s="135">
        <f t="shared" si="24"/>
        <v>0</v>
      </c>
      <c r="BF229" s="135">
        <f t="shared" si="25"/>
        <v>0</v>
      </c>
      <c r="BG229" s="135">
        <f t="shared" si="26"/>
        <v>0</v>
      </c>
      <c r="BH229" s="135">
        <f t="shared" si="27"/>
        <v>0</v>
      </c>
      <c r="BI229" s="135">
        <f t="shared" si="28"/>
        <v>0</v>
      </c>
      <c r="BJ229" s="15" t="s">
        <v>83</v>
      </c>
      <c r="BK229" s="135">
        <f t="shared" si="29"/>
        <v>0</v>
      </c>
      <c r="BL229" s="15" t="s">
        <v>112</v>
      </c>
      <c r="BM229" s="134" t="s">
        <v>489</v>
      </c>
    </row>
    <row r="230" spans="2:65" s="1" customFormat="1" ht="16.5" customHeight="1">
      <c r="B230" s="30"/>
      <c r="C230" s="156" t="s">
        <v>490</v>
      </c>
      <c r="D230" s="156" t="s">
        <v>151</v>
      </c>
      <c r="E230" s="157" t="s">
        <v>491</v>
      </c>
      <c r="F230" s="158" t="s">
        <v>492</v>
      </c>
      <c r="G230" s="159" t="s">
        <v>154</v>
      </c>
      <c r="H230" s="160">
        <v>10</v>
      </c>
      <c r="I230" s="161"/>
      <c r="J230" s="162">
        <f t="shared" si="20"/>
        <v>0</v>
      </c>
      <c r="K230" s="158" t="s">
        <v>641</v>
      </c>
      <c r="L230" s="163"/>
      <c r="M230" s="164" t="s">
        <v>1</v>
      </c>
      <c r="N230" s="165" t="s">
        <v>43</v>
      </c>
      <c r="P230" s="132">
        <f t="shared" si="21"/>
        <v>0</v>
      </c>
      <c r="Q230" s="132">
        <v>0</v>
      </c>
      <c r="R230" s="132">
        <f t="shared" si="22"/>
        <v>0</v>
      </c>
      <c r="S230" s="132">
        <v>0</v>
      </c>
      <c r="T230" s="133">
        <f t="shared" si="23"/>
        <v>0</v>
      </c>
      <c r="AR230" s="134" t="s">
        <v>155</v>
      </c>
      <c r="AT230" s="134" t="s">
        <v>151</v>
      </c>
      <c r="AU230" s="134" t="s">
        <v>85</v>
      </c>
      <c r="AY230" s="15" t="s">
        <v>107</v>
      </c>
      <c r="BE230" s="135">
        <f t="shared" si="24"/>
        <v>0</v>
      </c>
      <c r="BF230" s="135">
        <f t="shared" si="25"/>
        <v>0</v>
      </c>
      <c r="BG230" s="135">
        <f t="shared" si="26"/>
        <v>0</v>
      </c>
      <c r="BH230" s="135">
        <f t="shared" si="27"/>
        <v>0</v>
      </c>
      <c r="BI230" s="135">
        <f t="shared" si="28"/>
        <v>0</v>
      </c>
      <c r="BJ230" s="15" t="s">
        <v>83</v>
      </c>
      <c r="BK230" s="135">
        <f t="shared" si="29"/>
        <v>0</v>
      </c>
      <c r="BL230" s="15" t="s">
        <v>112</v>
      </c>
      <c r="BM230" s="134" t="s">
        <v>493</v>
      </c>
    </row>
    <row r="231" spans="2:65" s="1" customFormat="1" ht="16.5" customHeight="1">
      <c r="B231" s="30"/>
      <c r="C231" s="156" t="s">
        <v>494</v>
      </c>
      <c r="D231" s="156" t="s">
        <v>151</v>
      </c>
      <c r="E231" s="157" t="s">
        <v>495</v>
      </c>
      <c r="F231" s="158" t="s">
        <v>496</v>
      </c>
      <c r="G231" s="159" t="s">
        <v>218</v>
      </c>
      <c r="H231" s="160">
        <v>60</v>
      </c>
      <c r="I231" s="161"/>
      <c r="J231" s="162">
        <f t="shared" si="20"/>
        <v>0</v>
      </c>
      <c r="K231" s="158" t="s">
        <v>641</v>
      </c>
      <c r="L231" s="163"/>
      <c r="M231" s="164" t="s">
        <v>1</v>
      </c>
      <c r="N231" s="165" t="s">
        <v>43</v>
      </c>
      <c r="P231" s="132">
        <f t="shared" si="21"/>
        <v>0</v>
      </c>
      <c r="Q231" s="132">
        <v>0</v>
      </c>
      <c r="R231" s="132">
        <f t="shared" si="22"/>
        <v>0</v>
      </c>
      <c r="S231" s="132">
        <v>0</v>
      </c>
      <c r="T231" s="133">
        <f t="shared" si="23"/>
        <v>0</v>
      </c>
      <c r="AR231" s="134" t="s">
        <v>155</v>
      </c>
      <c r="AT231" s="134" t="s">
        <v>151</v>
      </c>
      <c r="AU231" s="134" t="s">
        <v>85</v>
      </c>
      <c r="AY231" s="15" t="s">
        <v>107</v>
      </c>
      <c r="BE231" s="135">
        <f t="shared" si="24"/>
        <v>0</v>
      </c>
      <c r="BF231" s="135">
        <f t="shared" si="25"/>
        <v>0</v>
      </c>
      <c r="BG231" s="135">
        <f t="shared" si="26"/>
        <v>0</v>
      </c>
      <c r="BH231" s="135">
        <f t="shared" si="27"/>
        <v>0</v>
      </c>
      <c r="BI231" s="135">
        <f t="shared" si="28"/>
        <v>0</v>
      </c>
      <c r="BJ231" s="15" t="s">
        <v>83</v>
      </c>
      <c r="BK231" s="135">
        <f t="shared" si="29"/>
        <v>0</v>
      </c>
      <c r="BL231" s="15" t="s">
        <v>112</v>
      </c>
      <c r="BM231" s="134" t="s">
        <v>497</v>
      </c>
    </row>
    <row r="232" spans="2:65" s="1" customFormat="1" ht="16.5" customHeight="1">
      <c r="B232" s="30"/>
      <c r="C232" s="156" t="s">
        <v>498</v>
      </c>
      <c r="D232" s="156" t="s">
        <v>151</v>
      </c>
      <c r="E232" s="157" t="s">
        <v>499</v>
      </c>
      <c r="F232" s="158" t="s">
        <v>500</v>
      </c>
      <c r="G232" s="159" t="s">
        <v>218</v>
      </c>
      <c r="H232" s="160">
        <v>60</v>
      </c>
      <c r="I232" s="161"/>
      <c r="J232" s="162">
        <f t="shared" si="20"/>
        <v>0</v>
      </c>
      <c r="K232" s="158" t="s">
        <v>641</v>
      </c>
      <c r="L232" s="163"/>
      <c r="M232" s="164" t="s">
        <v>1</v>
      </c>
      <c r="N232" s="165" t="s">
        <v>43</v>
      </c>
      <c r="P232" s="132">
        <f t="shared" si="21"/>
        <v>0</v>
      </c>
      <c r="Q232" s="132">
        <v>0</v>
      </c>
      <c r="R232" s="132">
        <f t="shared" si="22"/>
        <v>0</v>
      </c>
      <c r="S232" s="132">
        <v>0</v>
      </c>
      <c r="T232" s="133">
        <f t="shared" si="23"/>
        <v>0</v>
      </c>
      <c r="AR232" s="134" t="s">
        <v>155</v>
      </c>
      <c r="AT232" s="134" t="s">
        <v>151</v>
      </c>
      <c r="AU232" s="134" t="s">
        <v>85</v>
      </c>
      <c r="AY232" s="15" t="s">
        <v>107</v>
      </c>
      <c r="BE232" s="135">
        <f t="shared" si="24"/>
        <v>0</v>
      </c>
      <c r="BF232" s="135">
        <f t="shared" si="25"/>
        <v>0</v>
      </c>
      <c r="BG232" s="135">
        <f t="shared" si="26"/>
        <v>0</v>
      </c>
      <c r="BH232" s="135">
        <f t="shared" si="27"/>
        <v>0</v>
      </c>
      <c r="BI232" s="135">
        <f t="shared" si="28"/>
        <v>0</v>
      </c>
      <c r="BJ232" s="15" t="s">
        <v>83</v>
      </c>
      <c r="BK232" s="135">
        <f t="shared" si="29"/>
        <v>0</v>
      </c>
      <c r="BL232" s="15" t="s">
        <v>112</v>
      </c>
      <c r="BM232" s="134" t="s">
        <v>501</v>
      </c>
    </row>
    <row r="233" spans="2:65" s="1" customFormat="1" ht="16.5" customHeight="1">
      <c r="B233" s="30"/>
      <c r="C233" s="156" t="s">
        <v>502</v>
      </c>
      <c r="D233" s="156" t="s">
        <v>151</v>
      </c>
      <c r="E233" s="157" t="s">
        <v>503</v>
      </c>
      <c r="F233" s="158" t="s">
        <v>504</v>
      </c>
      <c r="G233" s="159" t="s">
        <v>218</v>
      </c>
      <c r="H233" s="160">
        <v>60</v>
      </c>
      <c r="I233" s="161"/>
      <c r="J233" s="162">
        <f t="shared" si="20"/>
        <v>0</v>
      </c>
      <c r="K233" s="158" t="s">
        <v>641</v>
      </c>
      <c r="L233" s="163"/>
      <c r="M233" s="164" t="s">
        <v>1</v>
      </c>
      <c r="N233" s="165" t="s">
        <v>43</v>
      </c>
      <c r="P233" s="132">
        <f t="shared" si="21"/>
        <v>0</v>
      </c>
      <c r="Q233" s="132">
        <v>0</v>
      </c>
      <c r="R233" s="132">
        <f t="shared" si="22"/>
        <v>0</v>
      </c>
      <c r="S233" s="132">
        <v>0</v>
      </c>
      <c r="T233" s="133">
        <f t="shared" si="23"/>
        <v>0</v>
      </c>
      <c r="AR233" s="134" t="s">
        <v>155</v>
      </c>
      <c r="AT233" s="134" t="s">
        <v>151</v>
      </c>
      <c r="AU233" s="134" t="s">
        <v>85</v>
      </c>
      <c r="AY233" s="15" t="s">
        <v>107</v>
      </c>
      <c r="BE233" s="135">
        <f t="shared" si="24"/>
        <v>0</v>
      </c>
      <c r="BF233" s="135">
        <f t="shared" si="25"/>
        <v>0</v>
      </c>
      <c r="BG233" s="135">
        <f t="shared" si="26"/>
        <v>0</v>
      </c>
      <c r="BH233" s="135">
        <f t="shared" si="27"/>
        <v>0</v>
      </c>
      <c r="BI233" s="135">
        <f t="shared" si="28"/>
        <v>0</v>
      </c>
      <c r="BJ233" s="15" t="s">
        <v>83</v>
      </c>
      <c r="BK233" s="135">
        <f t="shared" si="29"/>
        <v>0</v>
      </c>
      <c r="BL233" s="15" t="s">
        <v>112</v>
      </c>
      <c r="BM233" s="134" t="s">
        <v>505</v>
      </c>
    </row>
    <row r="234" spans="2:65" s="1" customFormat="1" ht="16.5" customHeight="1">
      <c r="B234" s="30"/>
      <c r="C234" s="156" t="s">
        <v>506</v>
      </c>
      <c r="D234" s="156" t="s">
        <v>151</v>
      </c>
      <c r="E234" s="157" t="s">
        <v>507</v>
      </c>
      <c r="F234" s="158" t="s">
        <v>508</v>
      </c>
      <c r="G234" s="159" t="s">
        <v>218</v>
      </c>
      <c r="H234" s="160">
        <v>5</v>
      </c>
      <c r="I234" s="161"/>
      <c r="J234" s="162">
        <f t="shared" si="20"/>
        <v>0</v>
      </c>
      <c r="K234" s="158" t="s">
        <v>641</v>
      </c>
      <c r="L234" s="163"/>
      <c r="M234" s="164" t="s">
        <v>1</v>
      </c>
      <c r="N234" s="165" t="s">
        <v>43</v>
      </c>
      <c r="P234" s="132">
        <f t="shared" si="21"/>
        <v>0</v>
      </c>
      <c r="Q234" s="132">
        <v>0</v>
      </c>
      <c r="R234" s="132">
        <f t="shared" si="22"/>
        <v>0</v>
      </c>
      <c r="S234" s="132">
        <v>0</v>
      </c>
      <c r="T234" s="133">
        <f t="shared" si="23"/>
        <v>0</v>
      </c>
      <c r="AR234" s="134" t="s">
        <v>155</v>
      </c>
      <c r="AT234" s="134" t="s">
        <v>151</v>
      </c>
      <c r="AU234" s="134" t="s">
        <v>85</v>
      </c>
      <c r="AY234" s="15" t="s">
        <v>107</v>
      </c>
      <c r="BE234" s="135">
        <f t="shared" si="24"/>
        <v>0</v>
      </c>
      <c r="BF234" s="135">
        <f t="shared" si="25"/>
        <v>0</v>
      </c>
      <c r="BG234" s="135">
        <f t="shared" si="26"/>
        <v>0</v>
      </c>
      <c r="BH234" s="135">
        <f t="shared" si="27"/>
        <v>0</v>
      </c>
      <c r="BI234" s="135">
        <f t="shared" si="28"/>
        <v>0</v>
      </c>
      <c r="BJ234" s="15" t="s">
        <v>83</v>
      </c>
      <c r="BK234" s="135">
        <f t="shared" si="29"/>
        <v>0</v>
      </c>
      <c r="BL234" s="15" t="s">
        <v>112</v>
      </c>
      <c r="BM234" s="134" t="s">
        <v>509</v>
      </c>
    </row>
    <row r="235" spans="2:65" s="1" customFormat="1" ht="16.5" customHeight="1">
      <c r="B235" s="30"/>
      <c r="C235" s="156" t="s">
        <v>510</v>
      </c>
      <c r="D235" s="156" t="s">
        <v>151</v>
      </c>
      <c r="E235" s="157" t="s">
        <v>511</v>
      </c>
      <c r="F235" s="158" t="s">
        <v>512</v>
      </c>
      <c r="G235" s="159" t="s">
        <v>218</v>
      </c>
      <c r="H235" s="160">
        <v>5</v>
      </c>
      <c r="I235" s="161"/>
      <c r="J235" s="162">
        <f t="shared" si="20"/>
        <v>0</v>
      </c>
      <c r="K235" s="158" t="s">
        <v>641</v>
      </c>
      <c r="L235" s="163"/>
      <c r="M235" s="164" t="s">
        <v>1</v>
      </c>
      <c r="N235" s="165" t="s">
        <v>43</v>
      </c>
      <c r="P235" s="132">
        <f t="shared" si="21"/>
        <v>0</v>
      </c>
      <c r="Q235" s="132">
        <v>0</v>
      </c>
      <c r="R235" s="132">
        <f t="shared" si="22"/>
        <v>0</v>
      </c>
      <c r="S235" s="132">
        <v>0</v>
      </c>
      <c r="T235" s="133">
        <f t="shared" si="23"/>
        <v>0</v>
      </c>
      <c r="AR235" s="134" t="s">
        <v>155</v>
      </c>
      <c r="AT235" s="134" t="s">
        <v>151</v>
      </c>
      <c r="AU235" s="134" t="s">
        <v>85</v>
      </c>
      <c r="AY235" s="15" t="s">
        <v>107</v>
      </c>
      <c r="BE235" s="135">
        <f t="shared" si="24"/>
        <v>0</v>
      </c>
      <c r="BF235" s="135">
        <f t="shared" si="25"/>
        <v>0</v>
      </c>
      <c r="BG235" s="135">
        <f t="shared" si="26"/>
        <v>0</v>
      </c>
      <c r="BH235" s="135">
        <f t="shared" si="27"/>
        <v>0</v>
      </c>
      <c r="BI235" s="135">
        <f t="shared" si="28"/>
        <v>0</v>
      </c>
      <c r="BJ235" s="15" t="s">
        <v>83</v>
      </c>
      <c r="BK235" s="135">
        <f t="shared" si="29"/>
        <v>0</v>
      </c>
      <c r="BL235" s="15" t="s">
        <v>112</v>
      </c>
      <c r="BM235" s="134" t="s">
        <v>513</v>
      </c>
    </row>
    <row r="236" spans="2:65" s="1" customFormat="1" ht="16.5" customHeight="1">
      <c r="B236" s="30"/>
      <c r="C236" s="156" t="s">
        <v>514</v>
      </c>
      <c r="D236" s="156" t="s">
        <v>151</v>
      </c>
      <c r="E236" s="157" t="s">
        <v>515</v>
      </c>
      <c r="F236" s="158" t="s">
        <v>516</v>
      </c>
      <c r="G236" s="159" t="s">
        <v>154</v>
      </c>
      <c r="H236" s="160">
        <v>2</v>
      </c>
      <c r="I236" s="161"/>
      <c r="J236" s="162">
        <f t="shared" si="20"/>
        <v>0</v>
      </c>
      <c r="K236" s="158" t="s">
        <v>641</v>
      </c>
      <c r="L236" s="163"/>
      <c r="M236" s="164" t="s">
        <v>1</v>
      </c>
      <c r="N236" s="165" t="s">
        <v>43</v>
      </c>
      <c r="P236" s="132">
        <f t="shared" si="21"/>
        <v>0</v>
      </c>
      <c r="Q236" s="132">
        <v>0</v>
      </c>
      <c r="R236" s="132">
        <f t="shared" si="22"/>
        <v>0</v>
      </c>
      <c r="S236" s="132">
        <v>0</v>
      </c>
      <c r="T236" s="133">
        <f t="shared" si="23"/>
        <v>0</v>
      </c>
      <c r="AR236" s="134" t="s">
        <v>155</v>
      </c>
      <c r="AT236" s="134" t="s">
        <v>151</v>
      </c>
      <c r="AU236" s="134" t="s">
        <v>85</v>
      </c>
      <c r="AY236" s="15" t="s">
        <v>107</v>
      </c>
      <c r="BE236" s="135">
        <f t="shared" si="24"/>
        <v>0</v>
      </c>
      <c r="BF236" s="135">
        <f t="shared" si="25"/>
        <v>0</v>
      </c>
      <c r="BG236" s="135">
        <f t="shared" si="26"/>
        <v>0</v>
      </c>
      <c r="BH236" s="135">
        <f t="shared" si="27"/>
        <v>0</v>
      </c>
      <c r="BI236" s="135">
        <f t="shared" si="28"/>
        <v>0</v>
      </c>
      <c r="BJ236" s="15" t="s">
        <v>83</v>
      </c>
      <c r="BK236" s="135">
        <f t="shared" si="29"/>
        <v>0</v>
      </c>
      <c r="BL236" s="15" t="s">
        <v>112</v>
      </c>
      <c r="BM236" s="134" t="s">
        <v>517</v>
      </c>
    </row>
    <row r="237" spans="2:65" s="1" customFormat="1" ht="16.5" customHeight="1">
      <c r="B237" s="30"/>
      <c r="C237" s="156" t="s">
        <v>518</v>
      </c>
      <c r="D237" s="156" t="s">
        <v>151</v>
      </c>
      <c r="E237" s="157" t="s">
        <v>519</v>
      </c>
      <c r="F237" s="158" t="s">
        <v>520</v>
      </c>
      <c r="G237" s="159" t="s">
        <v>154</v>
      </c>
      <c r="H237" s="160">
        <v>2</v>
      </c>
      <c r="I237" s="161"/>
      <c r="J237" s="162">
        <f t="shared" si="20"/>
        <v>0</v>
      </c>
      <c r="K237" s="158" t="s">
        <v>641</v>
      </c>
      <c r="L237" s="163"/>
      <c r="M237" s="164" t="s">
        <v>1</v>
      </c>
      <c r="N237" s="165" t="s">
        <v>43</v>
      </c>
      <c r="P237" s="132">
        <f t="shared" si="21"/>
        <v>0</v>
      </c>
      <c r="Q237" s="132">
        <v>0</v>
      </c>
      <c r="R237" s="132">
        <f t="shared" si="22"/>
        <v>0</v>
      </c>
      <c r="S237" s="132">
        <v>0</v>
      </c>
      <c r="T237" s="133">
        <f t="shared" si="23"/>
        <v>0</v>
      </c>
      <c r="AR237" s="134" t="s">
        <v>155</v>
      </c>
      <c r="AT237" s="134" t="s">
        <v>151</v>
      </c>
      <c r="AU237" s="134" t="s">
        <v>85</v>
      </c>
      <c r="AY237" s="15" t="s">
        <v>107</v>
      </c>
      <c r="BE237" s="135">
        <f t="shared" si="24"/>
        <v>0</v>
      </c>
      <c r="BF237" s="135">
        <f t="shared" si="25"/>
        <v>0</v>
      </c>
      <c r="BG237" s="135">
        <f t="shared" si="26"/>
        <v>0</v>
      </c>
      <c r="BH237" s="135">
        <f t="shared" si="27"/>
        <v>0</v>
      </c>
      <c r="BI237" s="135">
        <f t="shared" si="28"/>
        <v>0</v>
      </c>
      <c r="BJ237" s="15" t="s">
        <v>83</v>
      </c>
      <c r="BK237" s="135">
        <f t="shared" si="29"/>
        <v>0</v>
      </c>
      <c r="BL237" s="15" t="s">
        <v>112</v>
      </c>
      <c r="BM237" s="134" t="s">
        <v>521</v>
      </c>
    </row>
    <row r="238" spans="2:65" s="1" customFormat="1" ht="16.5" customHeight="1">
      <c r="B238" s="30"/>
      <c r="C238" s="156" t="s">
        <v>522</v>
      </c>
      <c r="D238" s="156" t="s">
        <v>151</v>
      </c>
      <c r="E238" s="157" t="s">
        <v>523</v>
      </c>
      <c r="F238" s="158" t="s">
        <v>524</v>
      </c>
      <c r="G238" s="159" t="s">
        <v>154</v>
      </c>
      <c r="H238" s="160">
        <v>5</v>
      </c>
      <c r="I238" s="161"/>
      <c r="J238" s="162">
        <f t="shared" si="20"/>
        <v>0</v>
      </c>
      <c r="K238" s="158" t="s">
        <v>641</v>
      </c>
      <c r="L238" s="163"/>
      <c r="M238" s="164" t="s">
        <v>1</v>
      </c>
      <c r="N238" s="165" t="s">
        <v>43</v>
      </c>
      <c r="P238" s="132">
        <f t="shared" si="21"/>
        <v>0</v>
      </c>
      <c r="Q238" s="132">
        <v>0</v>
      </c>
      <c r="R238" s="132">
        <f t="shared" si="22"/>
        <v>0</v>
      </c>
      <c r="S238" s="132">
        <v>0</v>
      </c>
      <c r="T238" s="133">
        <f t="shared" si="23"/>
        <v>0</v>
      </c>
      <c r="AR238" s="134" t="s">
        <v>155</v>
      </c>
      <c r="AT238" s="134" t="s">
        <v>151</v>
      </c>
      <c r="AU238" s="134" t="s">
        <v>85</v>
      </c>
      <c r="AY238" s="15" t="s">
        <v>107</v>
      </c>
      <c r="BE238" s="135">
        <f t="shared" si="24"/>
        <v>0</v>
      </c>
      <c r="BF238" s="135">
        <f t="shared" si="25"/>
        <v>0</v>
      </c>
      <c r="BG238" s="135">
        <f t="shared" si="26"/>
        <v>0</v>
      </c>
      <c r="BH238" s="135">
        <f t="shared" si="27"/>
        <v>0</v>
      </c>
      <c r="BI238" s="135">
        <f t="shared" si="28"/>
        <v>0</v>
      </c>
      <c r="BJ238" s="15" t="s">
        <v>83</v>
      </c>
      <c r="BK238" s="135">
        <f t="shared" si="29"/>
        <v>0</v>
      </c>
      <c r="BL238" s="15" t="s">
        <v>112</v>
      </c>
      <c r="BM238" s="134" t="s">
        <v>525</v>
      </c>
    </row>
    <row r="239" spans="2:65" s="1" customFormat="1" ht="16.5" customHeight="1">
      <c r="B239" s="30"/>
      <c r="C239" s="156" t="s">
        <v>526</v>
      </c>
      <c r="D239" s="156" t="s">
        <v>151</v>
      </c>
      <c r="E239" s="157" t="s">
        <v>527</v>
      </c>
      <c r="F239" s="158" t="s">
        <v>528</v>
      </c>
      <c r="G239" s="159" t="s">
        <v>154</v>
      </c>
      <c r="H239" s="160">
        <v>5</v>
      </c>
      <c r="I239" s="161"/>
      <c r="J239" s="162">
        <f t="shared" si="20"/>
        <v>0</v>
      </c>
      <c r="K239" s="158" t="s">
        <v>641</v>
      </c>
      <c r="L239" s="163"/>
      <c r="M239" s="164" t="s">
        <v>1</v>
      </c>
      <c r="N239" s="165" t="s">
        <v>43</v>
      </c>
      <c r="P239" s="132">
        <f t="shared" si="21"/>
        <v>0</v>
      </c>
      <c r="Q239" s="132">
        <v>0</v>
      </c>
      <c r="R239" s="132">
        <f t="shared" si="22"/>
        <v>0</v>
      </c>
      <c r="S239" s="132">
        <v>0</v>
      </c>
      <c r="T239" s="133">
        <f t="shared" si="23"/>
        <v>0</v>
      </c>
      <c r="AR239" s="134" t="s">
        <v>155</v>
      </c>
      <c r="AT239" s="134" t="s">
        <v>151</v>
      </c>
      <c r="AU239" s="134" t="s">
        <v>85</v>
      </c>
      <c r="AY239" s="15" t="s">
        <v>107</v>
      </c>
      <c r="BE239" s="135">
        <f t="shared" si="24"/>
        <v>0</v>
      </c>
      <c r="BF239" s="135">
        <f t="shared" si="25"/>
        <v>0</v>
      </c>
      <c r="BG239" s="135">
        <f t="shared" si="26"/>
        <v>0</v>
      </c>
      <c r="BH239" s="135">
        <f t="shared" si="27"/>
        <v>0</v>
      </c>
      <c r="BI239" s="135">
        <f t="shared" si="28"/>
        <v>0</v>
      </c>
      <c r="BJ239" s="15" t="s">
        <v>83</v>
      </c>
      <c r="BK239" s="135">
        <f t="shared" si="29"/>
        <v>0</v>
      </c>
      <c r="BL239" s="15" t="s">
        <v>112</v>
      </c>
      <c r="BM239" s="134" t="s">
        <v>529</v>
      </c>
    </row>
    <row r="240" spans="2:65" s="1" customFormat="1" ht="16.5" customHeight="1">
      <c r="B240" s="30"/>
      <c r="C240" s="156" t="s">
        <v>530</v>
      </c>
      <c r="D240" s="156" t="s">
        <v>151</v>
      </c>
      <c r="E240" s="157" t="s">
        <v>531</v>
      </c>
      <c r="F240" s="158" t="s">
        <v>532</v>
      </c>
      <c r="G240" s="159" t="s">
        <v>154</v>
      </c>
      <c r="H240" s="160">
        <v>2</v>
      </c>
      <c r="I240" s="161"/>
      <c r="J240" s="162">
        <f t="shared" si="20"/>
        <v>0</v>
      </c>
      <c r="K240" s="158" t="s">
        <v>641</v>
      </c>
      <c r="L240" s="163"/>
      <c r="M240" s="164" t="s">
        <v>1</v>
      </c>
      <c r="N240" s="165" t="s">
        <v>43</v>
      </c>
      <c r="P240" s="132">
        <f t="shared" si="21"/>
        <v>0</v>
      </c>
      <c r="Q240" s="132">
        <v>0</v>
      </c>
      <c r="R240" s="132">
        <f t="shared" si="22"/>
        <v>0</v>
      </c>
      <c r="S240" s="132">
        <v>0</v>
      </c>
      <c r="T240" s="133">
        <f t="shared" si="23"/>
        <v>0</v>
      </c>
      <c r="AR240" s="134" t="s">
        <v>155</v>
      </c>
      <c r="AT240" s="134" t="s">
        <v>151</v>
      </c>
      <c r="AU240" s="134" t="s">
        <v>85</v>
      </c>
      <c r="AY240" s="15" t="s">
        <v>107</v>
      </c>
      <c r="BE240" s="135">
        <f t="shared" si="24"/>
        <v>0</v>
      </c>
      <c r="BF240" s="135">
        <f t="shared" si="25"/>
        <v>0</v>
      </c>
      <c r="BG240" s="135">
        <f t="shared" si="26"/>
        <v>0</v>
      </c>
      <c r="BH240" s="135">
        <f t="shared" si="27"/>
        <v>0</v>
      </c>
      <c r="BI240" s="135">
        <f t="shared" si="28"/>
        <v>0</v>
      </c>
      <c r="BJ240" s="15" t="s">
        <v>83</v>
      </c>
      <c r="BK240" s="135">
        <f t="shared" si="29"/>
        <v>0</v>
      </c>
      <c r="BL240" s="15" t="s">
        <v>112</v>
      </c>
      <c r="BM240" s="134" t="s">
        <v>533</v>
      </c>
    </row>
    <row r="241" spans="2:65" s="1" customFormat="1" ht="16.5" customHeight="1">
      <c r="B241" s="30"/>
      <c r="C241" s="156" t="s">
        <v>534</v>
      </c>
      <c r="D241" s="156" t="s">
        <v>151</v>
      </c>
      <c r="E241" s="157" t="s">
        <v>535</v>
      </c>
      <c r="F241" s="158" t="s">
        <v>536</v>
      </c>
      <c r="G241" s="159" t="s">
        <v>154</v>
      </c>
      <c r="H241" s="160">
        <v>2</v>
      </c>
      <c r="I241" s="161"/>
      <c r="J241" s="162">
        <f t="shared" si="20"/>
        <v>0</v>
      </c>
      <c r="K241" s="158" t="s">
        <v>641</v>
      </c>
      <c r="L241" s="163"/>
      <c r="M241" s="164" t="s">
        <v>1</v>
      </c>
      <c r="N241" s="165" t="s">
        <v>43</v>
      </c>
      <c r="P241" s="132">
        <f t="shared" si="21"/>
        <v>0</v>
      </c>
      <c r="Q241" s="132">
        <v>0</v>
      </c>
      <c r="R241" s="132">
        <f t="shared" si="22"/>
        <v>0</v>
      </c>
      <c r="S241" s="132">
        <v>0</v>
      </c>
      <c r="T241" s="133">
        <f t="shared" si="23"/>
        <v>0</v>
      </c>
      <c r="AR241" s="134" t="s">
        <v>155</v>
      </c>
      <c r="AT241" s="134" t="s">
        <v>151</v>
      </c>
      <c r="AU241" s="134" t="s">
        <v>85</v>
      </c>
      <c r="AY241" s="15" t="s">
        <v>107</v>
      </c>
      <c r="BE241" s="135">
        <f t="shared" si="24"/>
        <v>0</v>
      </c>
      <c r="BF241" s="135">
        <f t="shared" si="25"/>
        <v>0</v>
      </c>
      <c r="BG241" s="135">
        <f t="shared" si="26"/>
        <v>0</v>
      </c>
      <c r="BH241" s="135">
        <f t="shared" si="27"/>
        <v>0</v>
      </c>
      <c r="BI241" s="135">
        <f t="shared" si="28"/>
        <v>0</v>
      </c>
      <c r="BJ241" s="15" t="s">
        <v>83</v>
      </c>
      <c r="BK241" s="135">
        <f t="shared" si="29"/>
        <v>0</v>
      </c>
      <c r="BL241" s="15" t="s">
        <v>112</v>
      </c>
      <c r="BM241" s="134" t="s">
        <v>537</v>
      </c>
    </row>
    <row r="242" spans="2:65" s="1" customFormat="1" ht="16.5" customHeight="1">
      <c r="B242" s="30"/>
      <c r="C242" s="156" t="s">
        <v>538</v>
      </c>
      <c r="D242" s="156" t="s">
        <v>151</v>
      </c>
      <c r="E242" s="157" t="s">
        <v>539</v>
      </c>
      <c r="F242" s="158" t="s">
        <v>540</v>
      </c>
      <c r="G242" s="159" t="s">
        <v>154</v>
      </c>
      <c r="H242" s="160">
        <v>2</v>
      </c>
      <c r="I242" s="161"/>
      <c r="J242" s="162">
        <f t="shared" ref="J242:J256" si="30">ROUND(I242*H242,2)</f>
        <v>0</v>
      </c>
      <c r="K242" s="158" t="s">
        <v>641</v>
      </c>
      <c r="L242" s="163"/>
      <c r="M242" s="164" t="s">
        <v>1</v>
      </c>
      <c r="N242" s="165" t="s">
        <v>43</v>
      </c>
      <c r="P242" s="132">
        <f t="shared" ref="P242:P256" si="31">O242*H242</f>
        <v>0</v>
      </c>
      <c r="Q242" s="132">
        <v>0</v>
      </c>
      <c r="R242" s="132">
        <f t="shared" ref="R242:R256" si="32">Q242*H242</f>
        <v>0</v>
      </c>
      <c r="S242" s="132">
        <v>0</v>
      </c>
      <c r="T242" s="133">
        <f t="shared" ref="T242:T256" si="33">S242*H242</f>
        <v>0</v>
      </c>
      <c r="AR242" s="134" t="s">
        <v>155</v>
      </c>
      <c r="AT242" s="134" t="s">
        <v>151</v>
      </c>
      <c r="AU242" s="134" t="s">
        <v>85</v>
      </c>
      <c r="AY242" s="15" t="s">
        <v>107</v>
      </c>
      <c r="BE242" s="135">
        <f t="shared" ref="BE242:BE256" si="34">IF(N242="základní",J242,0)</f>
        <v>0</v>
      </c>
      <c r="BF242" s="135">
        <f t="shared" ref="BF242:BF256" si="35">IF(N242="snížená",J242,0)</f>
        <v>0</v>
      </c>
      <c r="BG242" s="135">
        <f t="shared" ref="BG242:BG256" si="36">IF(N242="zákl. přenesená",J242,0)</f>
        <v>0</v>
      </c>
      <c r="BH242" s="135">
        <f t="shared" ref="BH242:BH256" si="37">IF(N242="sníž. přenesená",J242,0)</f>
        <v>0</v>
      </c>
      <c r="BI242" s="135">
        <f t="shared" ref="BI242:BI256" si="38">IF(N242="nulová",J242,0)</f>
        <v>0</v>
      </c>
      <c r="BJ242" s="15" t="s">
        <v>83</v>
      </c>
      <c r="BK242" s="135">
        <f t="shared" ref="BK242:BK256" si="39">ROUND(I242*H242,2)</f>
        <v>0</v>
      </c>
      <c r="BL242" s="15" t="s">
        <v>112</v>
      </c>
      <c r="BM242" s="134" t="s">
        <v>541</v>
      </c>
    </row>
    <row r="243" spans="2:65" s="1" customFormat="1" ht="16.5" customHeight="1">
      <c r="B243" s="30"/>
      <c r="C243" s="156" t="s">
        <v>542</v>
      </c>
      <c r="D243" s="156" t="s">
        <v>151</v>
      </c>
      <c r="E243" s="157" t="s">
        <v>543</v>
      </c>
      <c r="F243" s="158" t="s">
        <v>544</v>
      </c>
      <c r="G243" s="159" t="s">
        <v>218</v>
      </c>
      <c r="H243" s="160">
        <v>5</v>
      </c>
      <c r="I243" s="161"/>
      <c r="J243" s="162">
        <f t="shared" si="30"/>
        <v>0</v>
      </c>
      <c r="K243" s="158" t="s">
        <v>641</v>
      </c>
      <c r="L243" s="163"/>
      <c r="M243" s="164" t="s">
        <v>1</v>
      </c>
      <c r="N243" s="165" t="s">
        <v>43</v>
      </c>
      <c r="P243" s="132">
        <f t="shared" si="31"/>
        <v>0</v>
      </c>
      <c r="Q243" s="132">
        <v>0</v>
      </c>
      <c r="R243" s="132">
        <f t="shared" si="32"/>
        <v>0</v>
      </c>
      <c r="S243" s="132">
        <v>0</v>
      </c>
      <c r="T243" s="133">
        <f t="shared" si="33"/>
        <v>0</v>
      </c>
      <c r="AR243" s="134" t="s">
        <v>155</v>
      </c>
      <c r="AT243" s="134" t="s">
        <v>151</v>
      </c>
      <c r="AU243" s="134" t="s">
        <v>85</v>
      </c>
      <c r="AY243" s="15" t="s">
        <v>107</v>
      </c>
      <c r="BE243" s="135">
        <f t="shared" si="34"/>
        <v>0</v>
      </c>
      <c r="BF243" s="135">
        <f t="shared" si="35"/>
        <v>0</v>
      </c>
      <c r="BG243" s="135">
        <f t="shared" si="36"/>
        <v>0</v>
      </c>
      <c r="BH243" s="135">
        <f t="shared" si="37"/>
        <v>0</v>
      </c>
      <c r="BI243" s="135">
        <f t="shared" si="38"/>
        <v>0</v>
      </c>
      <c r="BJ243" s="15" t="s">
        <v>83</v>
      </c>
      <c r="BK243" s="135">
        <f t="shared" si="39"/>
        <v>0</v>
      </c>
      <c r="BL243" s="15" t="s">
        <v>112</v>
      </c>
      <c r="BM243" s="134" t="s">
        <v>545</v>
      </c>
    </row>
    <row r="244" spans="2:65" s="1" customFormat="1" ht="21.75" customHeight="1">
      <c r="B244" s="30"/>
      <c r="C244" s="156" t="s">
        <v>546</v>
      </c>
      <c r="D244" s="156" t="s">
        <v>151</v>
      </c>
      <c r="E244" s="157" t="s">
        <v>547</v>
      </c>
      <c r="F244" s="158" t="s">
        <v>548</v>
      </c>
      <c r="G244" s="159" t="s">
        <v>154</v>
      </c>
      <c r="H244" s="160">
        <v>3</v>
      </c>
      <c r="I244" s="161"/>
      <c r="J244" s="162">
        <f t="shared" si="30"/>
        <v>0</v>
      </c>
      <c r="K244" s="158" t="s">
        <v>641</v>
      </c>
      <c r="L244" s="163"/>
      <c r="M244" s="164" t="s">
        <v>1</v>
      </c>
      <c r="N244" s="165" t="s">
        <v>43</v>
      </c>
      <c r="P244" s="132">
        <f t="shared" si="31"/>
        <v>0</v>
      </c>
      <c r="Q244" s="132">
        <v>0</v>
      </c>
      <c r="R244" s="132">
        <f t="shared" si="32"/>
        <v>0</v>
      </c>
      <c r="S244" s="132">
        <v>0</v>
      </c>
      <c r="T244" s="133">
        <f t="shared" si="33"/>
        <v>0</v>
      </c>
      <c r="AR244" s="134" t="s">
        <v>155</v>
      </c>
      <c r="AT244" s="134" t="s">
        <v>151</v>
      </c>
      <c r="AU244" s="134" t="s">
        <v>85</v>
      </c>
      <c r="AY244" s="15" t="s">
        <v>107</v>
      </c>
      <c r="BE244" s="135">
        <f t="shared" si="34"/>
        <v>0</v>
      </c>
      <c r="BF244" s="135">
        <f t="shared" si="35"/>
        <v>0</v>
      </c>
      <c r="BG244" s="135">
        <f t="shared" si="36"/>
        <v>0</v>
      </c>
      <c r="BH244" s="135">
        <f t="shared" si="37"/>
        <v>0</v>
      </c>
      <c r="BI244" s="135">
        <f t="shared" si="38"/>
        <v>0</v>
      </c>
      <c r="BJ244" s="15" t="s">
        <v>83</v>
      </c>
      <c r="BK244" s="135">
        <f t="shared" si="39"/>
        <v>0</v>
      </c>
      <c r="BL244" s="15" t="s">
        <v>112</v>
      </c>
      <c r="BM244" s="134" t="s">
        <v>549</v>
      </c>
    </row>
    <row r="245" spans="2:65" s="1" customFormat="1" ht="21.75" customHeight="1">
      <c r="B245" s="30"/>
      <c r="C245" s="156" t="s">
        <v>550</v>
      </c>
      <c r="D245" s="156" t="s">
        <v>151</v>
      </c>
      <c r="E245" s="157" t="s">
        <v>551</v>
      </c>
      <c r="F245" s="158" t="s">
        <v>552</v>
      </c>
      <c r="G245" s="159" t="s">
        <v>154</v>
      </c>
      <c r="H245" s="160">
        <v>2</v>
      </c>
      <c r="I245" s="161"/>
      <c r="J245" s="162">
        <f t="shared" si="30"/>
        <v>0</v>
      </c>
      <c r="K245" s="158" t="s">
        <v>641</v>
      </c>
      <c r="L245" s="163"/>
      <c r="M245" s="164" t="s">
        <v>1</v>
      </c>
      <c r="N245" s="165" t="s">
        <v>43</v>
      </c>
      <c r="P245" s="132">
        <f t="shared" si="31"/>
        <v>0</v>
      </c>
      <c r="Q245" s="132">
        <v>0</v>
      </c>
      <c r="R245" s="132">
        <f t="shared" si="32"/>
        <v>0</v>
      </c>
      <c r="S245" s="132">
        <v>0</v>
      </c>
      <c r="T245" s="133">
        <f t="shared" si="33"/>
        <v>0</v>
      </c>
      <c r="AR245" s="134" t="s">
        <v>155</v>
      </c>
      <c r="AT245" s="134" t="s">
        <v>151</v>
      </c>
      <c r="AU245" s="134" t="s">
        <v>85</v>
      </c>
      <c r="AY245" s="15" t="s">
        <v>107</v>
      </c>
      <c r="BE245" s="135">
        <f t="shared" si="34"/>
        <v>0</v>
      </c>
      <c r="BF245" s="135">
        <f t="shared" si="35"/>
        <v>0</v>
      </c>
      <c r="BG245" s="135">
        <f t="shared" si="36"/>
        <v>0</v>
      </c>
      <c r="BH245" s="135">
        <f t="shared" si="37"/>
        <v>0</v>
      </c>
      <c r="BI245" s="135">
        <f t="shared" si="38"/>
        <v>0</v>
      </c>
      <c r="BJ245" s="15" t="s">
        <v>83</v>
      </c>
      <c r="BK245" s="135">
        <f t="shared" si="39"/>
        <v>0</v>
      </c>
      <c r="BL245" s="15" t="s">
        <v>112</v>
      </c>
      <c r="BM245" s="134" t="s">
        <v>553</v>
      </c>
    </row>
    <row r="246" spans="2:65" s="1" customFormat="1" ht="16.5" customHeight="1">
      <c r="B246" s="30"/>
      <c r="C246" s="156" t="s">
        <v>554</v>
      </c>
      <c r="D246" s="156" t="s">
        <v>151</v>
      </c>
      <c r="E246" s="157" t="s">
        <v>555</v>
      </c>
      <c r="F246" s="158" t="s">
        <v>556</v>
      </c>
      <c r="G246" s="159" t="s">
        <v>154</v>
      </c>
      <c r="H246" s="160">
        <v>3</v>
      </c>
      <c r="I246" s="161"/>
      <c r="J246" s="162">
        <f t="shared" si="30"/>
        <v>0</v>
      </c>
      <c r="K246" s="158" t="s">
        <v>641</v>
      </c>
      <c r="L246" s="163"/>
      <c r="M246" s="164" t="s">
        <v>1</v>
      </c>
      <c r="N246" s="165" t="s">
        <v>43</v>
      </c>
      <c r="P246" s="132">
        <f t="shared" si="31"/>
        <v>0</v>
      </c>
      <c r="Q246" s="132">
        <v>0</v>
      </c>
      <c r="R246" s="132">
        <f t="shared" si="32"/>
        <v>0</v>
      </c>
      <c r="S246" s="132">
        <v>0</v>
      </c>
      <c r="T246" s="133">
        <f t="shared" si="33"/>
        <v>0</v>
      </c>
      <c r="AR246" s="134" t="s">
        <v>155</v>
      </c>
      <c r="AT246" s="134" t="s">
        <v>151</v>
      </c>
      <c r="AU246" s="134" t="s">
        <v>85</v>
      </c>
      <c r="AY246" s="15" t="s">
        <v>107</v>
      </c>
      <c r="BE246" s="135">
        <f t="shared" si="34"/>
        <v>0</v>
      </c>
      <c r="BF246" s="135">
        <f t="shared" si="35"/>
        <v>0</v>
      </c>
      <c r="BG246" s="135">
        <f t="shared" si="36"/>
        <v>0</v>
      </c>
      <c r="BH246" s="135">
        <f t="shared" si="37"/>
        <v>0</v>
      </c>
      <c r="BI246" s="135">
        <f t="shared" si="38"/>
        <v>0</v>
      </c>
      <c r="BJ246" s="15" t="s">
        <v>83</v>
      </c>
      <c r="BK246" s="135">
        <f t="shared" si="39"/>
        <v>0</v>
      </c>
      <c r="BL246" s="15" t="s">
        <v>112</v>
      </c>
      <c r="BM246" s="134" t="s">
        <v>557</v>
      </c>
    </row>
    <row r="247" spans="2:65" s="1" customFormat="1" ht="16.5" customHeight="1">
      <c r="B247" s="30"/>
      <c r="C247" s="156" t="s">
        <v>558</v>
      </c>
      <c r="D247" s="156" t="s">
        <v>151</v>
      </c>
      <c r="E247" s="157" t="s">
        <v>559</v>
      </c>
      <c r="F247" s="158" t="s">
        <v>560</v>
      </c>
      <c r="G247" s="159" t="s">
        <v>154</v>
      </c>
      <c r="H247" s="160">
        <v>2</v>
      </c>
      <c r="I247" s="161"/>
      <c r="J247" s="162">
        <f t="shared" si="30"/>
        <v>0</v>
      </c>
      <c r="K247" s="158" t="s">
        <v>641</v>
      </c>
      <c r="L247" s="163"/>
      <c r="M247" s="164" t="s">
        <v>1</v>
      </c>
      <c r="N247" s="165" t="s">
        <v>43</v>
      </c>
      <c r="P247" s="132">
        <f t="shared" si="31"/>
        <v>0</v>
      </c>
      <c r="Q247" s="132">
        <v>0</v>
      </c>
      <c r="R247" s="132">
        <f t="shared" si="32"/>
        <v>0</v>
      </c>
      <c r="S247" s="132">
        <v>0</v>
      </c>
      <c r="T247" s="133">
        <f t="shared" si="33"/>
        <v>0</v>
      </c>
      <c r="AR247" s="134" t="s">
        <v>155</v>
      </c>
      <c r="AT247" s="134" t="s">
        <v>151</v>
      </c>
      <c r="AU247" s="134" t="s">
        <v>85</v>
      </c>
      <c r="AY247" s="15" t="s">
        <v>107</v>
      </c>
      <c r="BE247" s="135">
        <f t="shared" si="34"/>
        <v>0</v>
      </c>
      <c r="BF247" s="135">
        <f t="shared" si="35"/>
        <v>0</v>
      </c>
      <c r="BG247" s="135">
        <f t="shared" si="36"/>
        <v>0</v>
      </c>
      <c r="BH247" s="135">
        <f t="shared" si="37"/>
        <v>0</v>
      </c>
      <c r="BI247" s="135">
        <f t="shared" si="38"/>
        <v>0</v>
      </c>
      <c r="BJ247" s="15" t="s">
        <v>83</v>
      </c>
      <c r="BK247" s="135">
        <f t="shared" si="39"/>
        <v>0</v>
      </c>
      <c r="BL247" s="15" t="s">
        <v>112</v>
      </c>
      <c r="BM247" s="134" t="s">
        <v>561</v>
      </c>
    </row>
    <row r="248" spans="2:65" s="1" customFormat="1" ht="16.5" customHeight="1">
      <c r="B248" s="30"/>
      <c r="C248" s="156" t="s">
        <v>562</v>
      </c>
      <c r="D248" s="156" t="s">
        <v>151</v>
      </c>
      <c r="E248" s="157" t="s">
        <v>563</v>
      </c>
      <c r="F248" s="158" t="s">
        <v>564</v>
      </c>
      <c r="G248" s="159" t="s">
        <v>154</v>
      </c>
      <c r="H248" s="160">
        <v>2</v>
      </c>
      <c r="I248" s="161"/>
      <c r="J248" s="162">
        <f t="shared" si="30"/>
        <v>0</v>
      </c>
      <c r="K248" s="158" t="s">
        <v>641</v>
      </c>
      <c r="L248" s="163"/>
      <c r="M248" s="164" t="s">
        <v>1</v>
      </c>
      <c r="N248" s="165" t="s">
        <v>43</v>
      </c>
      <c r="P248" s="132">
        <f t="shared" si="31"/>
        <v>0</v>
      </c>
      <c r="Q248" s="132">
        <v>0</v>
      </c>
      <c r="R248" s="132">
        <f t="shared" si="32"/>
        <v>0</v>
      </c>
      <c r="S248" s="132">
        <v>0</v>
      </c>
      <c r="T248" s="133">
        <f t="shared" si="33"/>
        <v>0</v>
      </c>
      <c r="AR248" s="134" t="s">
        <v>155</v>
      </c>
      <c r="AT248" s="134" t="s">
        <v>151</v>
      </c>
      <c r="AU248" s="134" t="s">
        <v>85</v>
      </c>
      <c r="AY248" s="15" t="s">
        <v>107</v>
      </c>
      <c r="BE248" s="135">
        <f t="shared" si="34"/>
        <v>0</v>
      </c>
      <c r="BF248" s="135">
        <f t="shared" si="35"/>
        <v>0</v>
      </c>
      <c r="BG248" s="135">
        <f t="shared" si="36"/>
        <v>0</v>
      </c>
      <c r="BH248" s="135">
        <f t="shared" si="37"/>
        <v>0</v>
      </c>
      <c r="BI248" s="135">
        <f t="shared" si="38"/>
        <v>0</v>
      </c>
      <c r="BJ248" s="15" t="s">
        <v>83</v>
      </c>
      <c r="BK248" s="135">
        <f t="shared" si="39"/>
        <v>0</v>
      </c>
      <c r="BL248" s="15" t="s">
        <v>112</v>
      </c>
      <c r="BM248" s="134" t="s">
        <v>565</v>
      </c>
    </row>
    <row r="249" spans="2:65" s="1" customFormat="1" ht="16.5" customHeight="1">
      <c r="B249" s="30"/>
      <c r="C249" s="156" t="s">
        <v>566</v>
      </c>
      <c r="D249" s="156" t="s">
        <v>151</v>
      </c>
      <c r="E249" s="157" t="s">
        <v>567</v>
      </c>
      <c r="F249" s="158" t="s">
        <v>568</v>
      </c>
      <c r="G249" s="159" t="s">
        <v>218</v>
      </c>
      <c r="H249" s="160">
        <v>2</v>
      </c>
      <c r="I249" s="161"/>
      <c r="J249" s="162">
        <f t="shared" si="30"/>
        <v>0</v>
      </c>
      <c r="K249" s="158" t="s">
        <v>641</v>
      </c>
      <c r="L249" s="163"/>
      <c r="M249" s="164" t="s">
        <v>1</v>
      </c>
      <c r="N249" s="165" t="s">
        <v>43</v>
      </c>
      <c r="P249" s="132">
        <f t="shared" si="31"/>
        <v>0</v>
      </c>
      <c r="Q249" s="132">
        <v>0</v>
      </c>
      <c r="R249" s="132">
        <f t="shared" si="32"/>
        <v>0</v>
      </c>
      <c r="S249" s="132">
        <v>0</v>
      </c>
      <c r="T249" s="133">
        <f t="shared" si="33"/>
        <v>0</v>
      </c>
      <c r="AR249" s="134" t="s">
        <v>155</v>
      </c>
      <c r="AT249" s="134" t="s">
        <v>151</v>
      </c>
      <c r="AU249" s="134" t="s">
        <v>85</v>
      </c>
      <c r="AY249" s="15" t="s">
        <v>107</v>
      </c>
      <c r="BE249" s="135">
        <f t="shared" si="34"/>
        <v>0</v>
      </c>
      <c r="BF249" s="135">
        <f t="shared" si="35"/>
        <v>0</v>
      </c>
      <c r="BG249" s="135">
        <f t="shared" si="36"/>
        <v>0</v>
      </c>
      <c r="BH249" s="135">
        <f t="shared" si="37"/>
        <v>0</v>
      </c>
      <c r="BI249" s="135">
        <f t="shared" si="38"/>
        <v>0</v>
      </c>
      <c r="BJ249" s="15" t="s">
        <v>83</v>
      </c>
      <c r="BK249" s="135">
        <f t="shared" si="39"/>
        <v>0</v>
      </c>
      <c r="BL249" s="15" t="s">
        <v>112</v>
      </c>
      <c r="BM249" s="134" t="s">
        <v>569</v>
      </c>
    </row>
    <row r="250" spans="2:65" s="1" customFormat="1" ht="16.5" customHeight="1">
      <c r="B250" s="30"/>
      <c r="C250" s="156" t="s">
        <v>570</v>
      </c>
      <c r="D250" s="156" t="s">
        <v>151</v>
      </c>
      <c r="E250" s="157" t="s">
        <v>571</v>
      </c>
      <c r="F250" s="158" t="s">
        <v>572</v>
      </c>
      <c r="G250" s="159" t="s">
        <v>218</v>
      </c>
      <c r="H250" s="160">
        <v>2</v>
      </c>
      <c r="I250" s="161"/>
      <c r="J250" s="162">
        <f t="shared" si="30"/>
        <v>0</v>
      </c>
      <c r="K250" s="158" t="s">
        <v>641</v>
      </c>
      <c r="L250" s="163"/>
      <c r="M250" s="164" t="s">
        <v>1</v>
      </c>
      <c r="N250" s="165" t="s">
        <v>43</v>
      </c>
      <c r="P250" s="132">
        <f t="shared" si="31"/>
        <v>0</v>
      </c>
      <c r="Q250" s="132">
        <v>0</v>
      </c>
      <c r="R250" s="132">
        <f t="shared" si="32"/>
        <v>0</v>
      </c>
      <c r="S250" s="132">
        <v>0</v>
      </c>
      <c r="T250" s="133">
        <f t="shared" si="33"/>
        <v>0</v>
      </c>
      <c r="AR250" s="134" t="s">
        <v>155</v>
      </c>
      <c r="AT250" s="134" t="s">
        <v>151</v>
      </c>
      <c r="AU250" s="134" t="s">
        <v>85</v>
      </c>
      <c r="AY250" s="15" t="s">
        <v>107</v>
      </c>
      <c r="BE250" s="135">
        <f t="shared" si="34"/>
        <v>0</v>
      </c>
      <c r="BF250" s="135">
        <f t="shared" si="35"/>
        <v>0</v>
      </c>
      <c r="BG250" s="135">
        <f t="shared" si="36"/>
        <v>0</v>
      </c>
      <c r="BH250" s="135">
        <f t="shared" si="37"/>
        <v>0</v>
      </c>
      <c r="BI250" s="135">
        <f t="shared" si="38"/>
        <v>0</v>
      </c>
      <c r="BJ250" s="15" t="s">
        <v>83</v>
      </c>
      <c r="BK250" s="135">
        <f t="shared" si="39"/>
        <v>0</v>
      </c>
      <c r="BL250" s="15" t="s">
        <v>112</v>
      </c>
      <c r="BM250" s="134" t="s">
        <v>573</v>
      </c>
    </row>
    <row r="251" spans="2:65" s="1" customFormat="1" ht="16.5" customHeight="1">
      <c r="B251" s="30"/>
      <c r="C251" s="156" t="s">
        <v>574</v>
      </c>
      <c r="D251" s="156" t="s">
        <v>151</v>
      </c>
      <c r="E251" s="157" t="s">
        <v>575</v>
      </c>
      <c r="F251" s="158" t="s">
        <v>576</v>
      </c>
      <c r="G251" s="159" t="s">
        <v>154</v>
      </c>
      <c r="H251" s="160">
        <v>1</v>
      </c>
      <c r="I251" s="161"/>
      <c r="J251" s="162">
        <f t="shared" si="30"/>
        <v>0</v>
      </c>
      <c r="K251" s="158" t="s">
        <v>641</v>
      </c>
      <c r="L251" s="163"/>
      <c r="M251" s="164" t="s">
        <v>1</v>
      </c>
      <c r="N251" s="165" t="s">
        <v>43</v>
      </c>
      <c r="P251" s="132">
        <f t="shared" si="31"/>
        <v>0</v>
      </c>
      <c r="Q251" s="132">
        <v>0</v>
      </c>
      <c r="R251" s="132">
        <f t="shared" si="32"/>
        <v>0</v>
      </c>
      <c r="S251" s="132">
        <v>0</v>
      </c>
      <c r="T251" s="133">
        <f t="shared" si="33"/>
        <v>0</v>
      </c>
      <c r="AR251" s="134" t="s">
        <v>155</v>
      </c>
      <c r="AT251" s="134" t="s">
        <v>151</v>
      </c>
      <c r="AU251" s="134" t="s">
        <v>85</v>
      </c>
      <c r="AY251" s="15" t="s">
        <v>107</v>
      </c>
      <c r="BE251" s="135">
        <f t="shared" si="34"/>
        <v>0</v>
      </c>
      <c r="BF251" s="135">
        <f t="shared" si="35"/>
        <v>0</v>
      </c>
      <c r="BG251" s="135">
        <f t="shared" si="36"/>
        <v>0</v>
      </c>
      <c r="BH251" s="135">
        <f t="shared" si="37"/>
        <v>0</v>
      </c>
      <c r="BI251" s="135">
        <f t="shared" si="38"/>
        <v>0</v>
      </c>
      <c r="BJ251" s="15" t="s">
        <v>83</v>
      </c>
      <c r="BK251" s="135">
        <f t="shared" si="39"/>
        <v>0</v>
      </c>
      <c r="BL251" s="15" t="s">
        <v>112</v>
      </c>
      <c r="BM251" s="134" t="s">
        <v>577</v>
      </c>
    </row>
    <row r="252" spans="2:65" s="1" customFormat="1" ht="24.2" customHeight="1">
      <c r="B252" s="30"/>
      <c r="C252" s="156" t="s">
        <v>578</v>
      </c>
      <c r="D252" s="156" t="s">
        <v>151</v>
      </c>
      <c r="E252" s="157" t="s">
        <v>579</v>
      </c>
      <c r="F252" s="158" t="s">
        <v>580</v>
      </c>
      <c r="G252" s="159" t="s">
        <v>154</v>
      </c>
      <c r="H252" s="160">
        <v>1</v>
      </c>
      <c r="I252" s="161"/>
      <c r="J252" s="162">
        <f t="shared" si="30"/>
        <v>0</v>
      </c>
      <c r="K252" s="158" t="s">
        <v>641</v>
      </c>
      <c r="L252" s="163"/>
      <c r="M252" s="164" t="s">
        <v>1</v>
      </c>
      <c r="N252" s="165" t="s">
        <v>43</v>
      </c>
      <c r="P252" s="132">
        <f t="shared" si="31"/>
        <v>0</v>
      </c>
      <c r="Q252" s="132">
        <v>0</v>
      </c>
      <c r="R252" s="132">
        <f t="shared" si="32"/>
        <v>0</v>
      </c>
      <c r="S252" s="132">
        <v>0</v>
      </c>
      <c r="T252" s="133">
        <f t="shared" si="33"/>
        <v>0</v>
      </c>
      <c r="AR252" s="134" t="s">
        <v>155</v>
      </c>
      <c r="AT252" s="134" t="s">
        <v>151</v>
      </c>
      <c r="AU252" s="134" t="s">
        <v>85</v>
      </c>
      <c r="AY252" s="15" t="s">
        <v>107</v>
      </c>
      <c r="BE252" s="135">
        <f t="shared" si="34"/>
        <v>0</v>
      </c>
      <c r="BF252" s="135">
        <f t="shared" si="35"/>
        <v>0</v>
      </c>
      <c r="BG252" s="135">
        <f t="shared" si="36"/>
        <v>0</v>
      </c>
      <c r="BH252" s="135">
        <f t="shared" si="37"/>
        <v>0</v>
      </c>
      <c r="BI252" s="135">
        <f t="shared" si="38"/>
        <v>0</v>
      </c>
      <c r="BJ252" s="15" t="s">
        <v>83</v>
      </c>
      <c r="BK252" s="135">
        <f t="shared" si="39"/>
        <v>0</v>
      </c>
      <c r="BL252" s="15" t="s">
        <v>112</v>
      </c>
      <c r="BM252" s="134" t="s">
        <v>581</v>
      </c>
    </row>
    <row r="253" spans="2:65" s="1" customFormat="1" ht="24.2" customHeight="1">
      <c r="B253" s="30"/>
      <c r="C253" s="156" t="s">
        <v>582</v>
      </c>
      <c r="D253" s="156" t="s">
        <v>151</v>
      </c>
      <c r="E253" s="157" t="s">
        <v>583</v>
      </c>
      <c r="F253" s="158" t="s">
        <v>584</v>
      </c>
      <c r="G253" s="159" t="s">
        <v>154</v>
      </c>
      <c r="H253" s="160">
        <v>1</v>
      </c>
      <c r="I253" s="161"/>
      <c r="J253" s="162">
        <f t="shared" si="30"/>
        <v>0</v>
      </c>
      <c r="K253" s="158" t="s">
        <v>641</v>
      </c>
      <c r="L253" s="163"/>
      <c r="M253" s="164" t="s">
        <v>1</v>
      </c>
      <c r="N253" s="165" t="s">
        <v>43</v>
      </c>
      <c r="P253" s="132">
        <f t="shared" si="31"/>
        <v>0</v>
      </c>
      <c r="Q253" s="132">
        <v>0</v>
      </c>
      <c r="R253" s="132">
        <f t="shared" si="32"/>
        <v>0</v>
      </c>
      <c r="S253" s="132">
        <v>0</v>
      </c>
      <c r="T253" s="133">
        <f t="shared" si="33"/>
        <v>0</v>
      </c>
      <c r="AR253" s="134" t="s">
        <v>155</v>
      </c>
      <c r="AT253" s="134" t="s">
        <v>151</v>
      </c>
      <c r="AU253" s="134" t="s">
        <v>85</v>
      </c>
      <c r="AY253" s="15" t="s">
        <v>107</v>
      </c>
      <c r="BE253" s="135">
        <f t="shared" si="34"/>
        <v>0</v>
      </c>
      <c r="BF253" s="135">
        <f t="shared" si="35"/>
        <v>0</v>
      </c>
      <c r="BG253" s="135">
        <f t="shared" si="36"/>
        <v>0</v>
      </c>
      <c r="BH253" s="135">
        <f t="shared" si="37"/>
        <v>0</v>
      </c>
      <c r="BI253" s="135">
        <f t="shared" si="38"/>
        <v>0</v>
      </c>
      <c r="BJ253" s="15" t="s">
        <v>83</v>
      </c>
      <c r="BK253" s="135">
        <f t="shared" si="39"/>
        <v>0</v>
      </c>
      <c r="BL253" s="15" t="s">
        <v>112</v>
      </c>
      <c r="BM253" s="134" t="s">
        <v>585</v>
      </c>
    </row>
    <row r="254" spans="2:65" s="1" customFormat="1" ht="21.75" customHeight="1">
      <c r="B254" s="30"/>
      <c r="C254" s="156" t="s">
        <v>586</v>
      </c>
      <c r="D254" s="156" t="s">
        <v>151</v>
      </c>
      <c r="E254" s="157" t="s">
        <v>587</v>
      </c>
      <c r="F254" s="158" t="s">
        <v>588</v>
      </c>
      <c r="G254" s="159" t="s">
        <v>154</v>
      </c>
      <c r="H254" s="160">
        <v>5</v>
      </c>
      <c r="I254" s="161"/>
      <c r="J254" s="162">
        <f t="shared" si="30"/>
        <v>0</v>
      </c>
      <c r="K254" s="158" t="s">
        <v>641</v>
      </c>
      <c r="L254" s="163"/>
      <c r="M254" s="164" t="s">
        <v>1</v>
      </c>
      <c r="N254" s="165" t="s">
        <v>43</v>
      </c>
      <c r="P254" s="132">
        <f t="shared" si="31"/>
        <v>0</v>
      </c>
      <c r="Q254" s="132">
        <v>0</v>
      </c>
      <c r="R254" s="132">
        <f t="shared" si="32"/>
        <v>0</v>
      </c>
      <c r="S254" s="132">
        <v>0</v>
      </c>
      <c r="T254" s="133">
        <f t="shared" si="33"/>
        <v>0</v>
      </c>
      <c r="AR254" s="134" t="s">
        <v>155</v>
      </c>
      <c r="AT254" s="134" t="s">
        <v>151</v>
      </c>
      <c r="AU254" s="134" t="s">
        <v>85</v>
      </c>
      <c r="AY254" s="15" t="s">
        <v>107</v>
      </c>
      <c r="BE254" s="135">
        <f t="shared" si="34"/>
        <v>0</v>
      </c>
      <c r="BF254" s="135">
        <f t="shared" si="35"/>
        <v>0</v>
      </c>
      <c r="BG254" s="135">
        <f t="shared" si="36"/>
        <v>0</v>
      </c>
      <c r="BH254" s="135">
        <f t="shared" si="37"/>
        <v>0</v>
      </c>
      <c r="BI254" s="135">
        <f t="shared" si="38"/>
        <v>0</v>
      </c>
      <c r="BJ254" s="15" t="s">
        <v>83</v>
      </c>
      <c r="BK254" s="135">
        <f t="shared" si="39"/>
        <v>0</v>
      </c>
      <c r="BL254" s="15" t="s">
        <v>112</v>
      </c>
      <c r="BM254" s="134" t="s">
        <v>589</v>
      </c>
    </row>
    <row r="255" spans="2:65" s="1" customFormat="1" ht="16.5" customHeight="1">
      <c r="B255" s="30"/>
      <c r="C255" s="156" t="s">
        <v>590</v>
      </c>
      <c r="D255" s="156" t="s">
        <v>151</v>
      </c>
      <c r="E255" s="157" t="s">
        <v>591</v>
      </c>
      <c r="F255" s="158" t="s">
        <v>592</v>
      </c>
      <c r="G255" s="159" t="s">
        <v>154</v>
      </c>
      <c r="H255" s="160">
        <v>20</v>
      </c>
      <c r="I255" s="161"/>
      <c r="J255" s="162">
        <f t="shared" si="30"/>
        <v>0</v>
      </c>
      <c r="K255" s="158" t="s">
        <v>641</v>
      </c>
      <c r="L255" s="163"/>
      <c r="M255" s="164" t="s">
        <v>1</v>
      </c>
      <c r="N255" s="165" t="s">
        <v>43</v>
      </c>
      <c r="P255" s="132">
        <f t="shared" si="31"/>
        <v>0</v>
      </c>
      <c r="Q255" s="132">
        <v>0</v>
      </c>
      <c r="R255" s="132">
        <f t="shared" si="32"/>
        <v>0</v>
      </c>
      <c r="S255" s="132">
        <v>0</v>
      </c>
      <c r="T255" s="133">
        <f t="shared" si="33"/>
        <v>0</v>
      </c>
      <c r="AR255" s="134" t="s">
        <v>155</v>
      </c>
      <c r="AT255" s="134" t="s">
        <v>151</v>
      </c>
      <c r="AU255" s="134" t="s">
        <v>85</v>
      </c>
      <c r="AY255" s="15" t="s">
        <v>107</v>
      </c>
      <c r="BE255" s="135">
        <f t="shared" si="34"/>
        <v>0</v>
      </c>
      <c r="BF255" s="135">
        <f t="shared" si="35"/>
        <v>0</v>
      </c>
      <c r="BG255" s="135">
        <f t="shared" si="36"/>
        <v>0</v>
      </c>
      <c r="BH255" s="135">
        <f t="shared" si="37"/>
        <v>0</v>
      </c>
      <c r="BI255" s="135">
        <f t="shared" si="38"/>
        <v>0</v>
      </c>
      <c r="BJ255" s="15" t="s">
        <v>83</v>
      </c>
      <c r="BK255" s="135">
        <f t="shared" si="39"/>
        <v>0</v>
      </c>
      <c r="BL255" s="15" t="s">
        <v>112</v>
      </c>
      <c r="BM255" s="134" t="s">
        <v>593</v>
      </c>
    </row>
    <row r="256" spans="2:65" s="1" customFormat="1" ht="24.2" customHeight="1">
      <c r="B256" s="30"/>
      <c r="C256" s="156" t="s">
        <v>594</v>
      </c>
      <c r="D256" s="156" t="s">
        <v>151</v>
      </c>
      <c r="E256" s="157" t="s">
        <v>595</v>
      </c>
      <c r="F256" s="158" t="s">
        <v>596</v>
      </c>
      <c r="G256" s="159" t="s">
        <v>154</v>
      </c>
      <c r="H256" s="160">
        <v>60</v>
      </c>
      <c r="I256" s="161"/>
      <c r="J256" s="162">
        <f t="shared" si="30"/>
        <v>0</v>
      </c>
      <c r="K256" s="158" t="s">
        <v>641</v>
      </c>
      <c r="L256" s="163"/>
      <c r="M256" s="164" t="s">
        <v>1</v>
      </c>
      <c r="N256" s="165" t="s">
        <v>43</v>
      </c>
      <c r="P256" s="132">
        <f t="shared" si="31"/>
        <v>0</v>
      </c>
      <c r="Q256" s="132">
        <v>0</v>
      </c>
      <c r="R256" s="132">
        <f t="shared" si="32"/>
        <v>0</v>
      </c>
      <c r="S256" s="132">
        <v>0</v>
      </c>
      <c r="T256" s="133">
        <f t="shared" si="33"/>
        <v>0</v>
      </c>
      <c r="AR256" s="134" t="s">
        <v>155</v>
      </c>
      <c r="AT256" s="134" t="s">
        <v>151</v>
      </c>
      <c r="AU256" s="134" t="s">
        <v>85</v>
      </c>
      <c r="AY256" s="15" t="s">
        <v>107</v>
      </c>
      <c r="BE256" s="135">
        <f t="shared" si="34"/>
        <v>0</v>
      </c>
      <c r="BF256" s="135">
        <f t="shared" si="35"/>
        <v>0</v>
      </c>
      <c r="BG256" s="135">
        <f t="shared" si="36"/>
        <v>0</v>
      </c>
      <c r="BH256" s="135">
        <f t="shared" si="37"/>
        <v>0</v>
      </c>
      <c r="BI256" s="135">
        <f t="shared" si="38"/>
        <v>0</v>
      </c>
      <c r="BJ256" s="15" t="s">
        <v>83</v>
      </c>
      <c r="BK256" s="135">
        <f t="shared" si="39"/>
        <v>0</v>
      </c>
      <c r="BL256" s="15" t="s">
        <v>112</v>
      </c>
      <c r="BM256" s="134" t="s">
        <v>597</v>
      </c>
    </row>
    <row r="257" spans="2:65" s="11" customFormat="1" ht="22.9" customHeight="1">
      <c r="B257" s="113"/>
      <c r="D257" s="114" t="s">
        <v>77</v>
      </c>
      <c r="E257" s="154" t="s">
        <v>598</v>
      </c>
      <c r="F257" s="154" t="s">
        <v>599</v>
      </c>
      <c r="I257" s="116"/>
      <c r="J257" s="155">
        <f>BK257</f>
        <v>0</v>
      </c>
      <c r="L257" s="113"/>
      <c r="M257" s="118"/>
      <c r="P257" s="119">
        <f>SUM(P258:P265)</f>
        <v>0</v>
      </c>
      <c r="R257" s="119">
        <f>SUM(R258:R265)</f>
        <v>0</v>
      </c>
      <c r="T257" s="120">
        <f>SUM(T258:T265)</f>
        <v>0</v>
      </c>
      <c r="AR257" s="114" t="s">
        <v>83</v>
      </c>
      <c r="AT257" s="121" t="s">
        <v>77</v>
      </c>
      <c r="AU257" s="121" t="s">
        <v>83</v>
      </c>
      <c r="AY257" s="114" t="s">
        <v>107</v>
      </c>
      <c r="BK257" s="122">
        <f>SUM(BK258:BK265)</f>
        <v>0</v>
      </c>
    </row>
    <row r="258" spans="2:65" s="1" customFormat="1" ht="33" customHeight="1">
      <c r="B258" s="30"/>
      <c r="C258" s="123" t="s">
        <v>600</v>
      </c>
      <c r="D258" s="123" t="s">
        <v>108</v>
      </c>
      <c r="E258" s="124" t="s">
        <v>601</v>
      </c>
      <c r="F258" s="125" t="s">
        <v>602</v>
      </c>
      <c r="G258" s="126" t="s">
        <v>603</v>
      </c>
      <c r="H258" s="127">
        <v>1100</v>
      </c>
      <c r="I258" s="128"/>
      <c r="J258" s="129">
        <f>ROUND(I258*H258,2)</f>
        <v>0</v>
      </c>
      <c r="K258" s="125" t="s">
        <v>641</v>
      </c>
      <c r="L258" s="30"/>
      <c r="M258" s="130" t="s">
        <v>1</v>
      </c>
      <c r="N258" s="131" t="s">
        <v>43</v>
      </c>
      <c r="P258" s="132">
        <f>O258*H258</f>
        <v>0</v>
      </c>
      <c r="Q258" s="132">
        <v>0</v>
      </c>
      <c r="R258" s="132">
        <f>Q258*H258</f>
        <v>0</v>
      </c>
      <c r="S258" s="132">
        <v>0</v>
      </c>
      <c r="T258" s="133">
        <f>S258*H258</f>
        <v>0</v>
      </c>
      <c r="AR258" s="134" t="s">
        <v>112</v>
      </c>
      <c r="AT258" s="134" t="s">
        <v>108</v>
      </c>
      <c r="AU258" s="134" t="s">
        <v>85</v>
      </c>
      <c r="AY258" s="15" t="s">
        <v>107</v>
      </c>
      <c r="BE258" s="135">
        <f>IF(N258="základní",J258,0)</f>
        <v>0</v>
      </c>
      <c r="BF258" s="135">
        <f>IF(N258="snížená",J258,0)</f>
        <v>0</v>
      </c>
      <c r="BG258" s="135">
        <f>IF(N258="zákl. přenesená",J258,0)</f>
        <v>0</v>
      </c>
      <c r="BH258" s="135">
        <f>IF(N258="sníž. přenesená",J258,0)</f>
        <v>0</v>
      </c>
      <c r="BI258" s="135">
        <f>IF(N258="nulová",J258,0)</f>
        <v>0</v>
      </c>
      <c r="BJ258" s="15" t="s">
        <v>83</v>
      </c>
      <c r="BK258" s="135">
        <f>ROUND(I258*H258,2)</f>
        <v>0</v>
      </c>
      <c r="BL258" s="15" t="s">
        <v>112</v>
      </c>
      <c r="BM258" s="134" t="s">
        <v>604</v>
      </c>
    </row>
    <row r="259" spans="2:65" s="1" customFormat="1" ht="117">
      <c r="B259" s="30"/>
      <c r="D259" s="136" t="s">
        <v>114</v>
      </c>
      <c r="F259" s="137" t="s">
        <v>605</v>
      </c>
      <c r="I259" s="138"/>
      <c r="L259" s="30"/>
      <c r="M259" s="139"/>
      <c r="T259" s="54"/>
      <c r="AT259" s="15" t="s">
        <v>114</v>
      </c>
      <c r="AU259" s="15" t="s">
        <v>85</v>
      </c>
    </row>
    <row r="260" spans="2:65" s="1" customFormat="1" ht="37.9" customHeight="1">
      <c r="B260" s="30"/>
      <c r="C260" s="123" t="s">
        <v>606</v>
      </c>
      <c r="D260" s="123" t="s">
        <v>108</v>
      </c>
      <c r="E260" s="124" t="s">
        <v>607</v>
      </c>
      <c r="F260" s="125" t="s">
        <v>608</v>
      </c>
      <c r="G260" s="126" t="s">
        <v>609</v>
      </c>
      <c r="H260" s="127">
        <v>10</v>
      </c>
      <c r="I260" s="128"/>
      <c r="J260" s="129">
        <f>ROUND(I260*H260,2)</f>
        <v>0</v>
      </c>
      <c r="K260" s="125" t="s">
        <v>641</v>
      </c>
      <c r="L260" s="30"/>
      <c r="M260" s="130" t="s">
        <v>1</v>
      </c>
      <c r="N260" s="131" t="s">
        <v>43</v>
      </c>
      <c r="P260" s="132">
        <f>O260*H260</f>
        <v>0</v>
      </c>
      <c r="Q260" s="132">
        <v>0</v>
      </c>
      <c r="R260" s="132">
        <f>Q260*H260</f>
        <v>0</v>
      </c>
      <c r="S260" s="132">
        <v>0</v>
      </c>
      <c r="T260" s="133">
        <f>S260*H260</f>
        <v>0</v>
      </c>
      <c r="AR260" s="134" t="s">
        <v>112</v>
      </c>
      <c r="AT260" s="134" t="s">
        <v>108</v>
      </c>
      <c r="AU260" s="134" t="s">
        <v>85</v>
      </c>
      <c r="AY260" s="15" t="s">
        <v>107</v>
      </c>
      <c r="BE260" s="135">
        <f>IF(N260="základní",J260,0)</f>
        <v>0</v>
      </c>
      <c r="BF260" s="135">
        <f>IF(N260="snížená",J260,0)</f>
        <v>0</v>
      </c>
      <c r="BG260" s="135">
        <f>IF(N260="zákl. přenesená",J260,0)</f>
        <v>0</v>
      </c>
      <c r="BH260" s="135">
        <f>IF(N260="sníž. přenesená",J260,0)</f>
        <v>0</v>
      </c>
      <c r="BI260" s="135">
        <f>IF(N260="nulová",J260,0)</f>
        <v>0</v>
      </c>
      <c r="BJ260" s="15" t="s">
        <v>83</v>
      </c>
      <c r="BK260" s="135">
        <f>ROUND(I260*H260,2)</f>
        <v>0</v>
      </c>
      <c r="BL260" s="15" t="s">
        <v>112</v>
      </c>
      <c r="BM260" s="134" t="s">
        <v>610</v>
      </c>
    </row>
    <row r="261" spans="2:65" s="1" customFormat="1" ht="39">
      <c r="B261" s="30"/>
      <c r="D261" s="136" t="s">
        <v>114</v>
      </c>
      <c r="F261" s="137" t="s">
        <v>611</v>
      </c>
      <c r="I261" s="138"/>
      <c r="L261" s="30"/>
      <c r="M261" s="139"/>
      <c r="T261" s="54"/>
      <c r="AT261" s="15" t="s">
        <v>114</v>
      </c>
      <c r="AU261" s="15" t="s">
        <v>85</v>
      </c>
    </row>
    <row r="262" spans="2:65" s="1" customFormat="1" ht="37.9" customHeight="1">
      <c r="B262" s="30"/>
      <c r="C262" s="123" t="s">
        <v>612</v>
      </c>
      <c r="D262" s="123" t="s">
        <v>108</v>
      </c>
      <c r="E262" s="124" t="s">
        <v>613</v>
      </c>
      <c r="F262" s="125" t="s">
        <v>614</v>
      </c>
      <c r="G262" s="126" t="s">
        <v>609</v>
      </c>
      <c r="H262" s="127">
        <v>10</v>
      </c>
      <c r="I262" s="128"/>
      <c r="J262" s="129">
        <f>ROUND(I262*H262,2)</f>
        <v>0</v>
      </c>
      <c r="K262" s="125" t="s">
        <v>641</v>
      </c>
      <c r="L262" s="30"/>
      <c r="M262" s="130" t="s">
        <v>1</v>
      </c>
      <c r="N262" s="131" t="s">
        <v>43</v>
      </c>
      <c r="P262" s="132">
        <f>O262*H262</f>
        <v>0</v>
      </c>
      <c r="Q262" s="132">
        <v>0</v>
      </c>
      <c r="R262" s="132">
        <f>Q262*H262</f>
        <v>0</v>
      </c>
      <c r="S262" s="132">
        <v>0</v>
      </c>
      <c r="T262" s="133">
        <f>S262*H262</f>
        <v>0</v>
      </c>
      <c r="AR262" s="134" t="s">
        <v>112</v>
      </c>
      <c r="AT262" s="134" t="s">
        <v>108</v>
      </c>
      <c r="AU262" s="134" t="s">
        <v>85</v>
      </c>
      <c r="AY262" s="15" t="s">
        <v>107</v>
      </c>
      <c r="BE262" s="135">
        <f>IF(N262="základní",J262,0)</f>
        <v>0</v>
      </c>
      <c r="BF262" s="135">
        <f>IF(N262="snížená",J262,0)</f>
        <v>0</v>
      </c>
      <c r="BG262" s="135">
        <f>IF(N262="zákl. přenesená",J262,0)</f>
        <v>0</v>
      </c>
      <c r="BH262" s="135">
        <f>IF(N262="sníž. přenesená",J262,0)</f>
        <v>0</v>
      </c>
      <c r="BI262" s="135">
        <f>IF(N262="nulová",J262,0)</f>
        <v>0</v>
      </c>
      <c r="BJ262" s="15" t="s">
        <v>83</v>
      </c>
      <c r="BK262" s="135">
        <f>ROUND(I262*H262,2)</f>
        <v>0</v>
      </c>
      <c r="BL262" s="15" t="s">
        <v>112</v>
      </c>
      <c r="BM262" s="134" t="s">
        <v>615</v>
      </c>
    </row>
    <row r="263" spans="2:65" s="1" customFormat="1" ht="39">
      <c r="B263" s="30"/>
      <c r="D263" s="136" t="s">
        <v>114</v>
      </c>
      <c r="F263" s="137" t="s">
        <v>611</v>
      </c>
      <c r="I263" s="138"/>
      <c r="L263" s="30"/>
      <c r="M263" s="139"/>
      <c r="T263" s="54"/>
      <c r="AT263" s="15" t="s">
        <v>114</v>
      </c>
      <c r="AU263" s="15" t="s">
        <v>85</v>
      </c>
    </row>
    <row r="264" spans="2:65" s="1" customFormat="1" ht="21.75" customHeight="1">
      <c r="B264" s="30"/>
      <c r="C264" s="123" t="s">
        <v>616</v>
      </c>
      <c r="D264" s="123" t="s">
        <v>108</v>
      </c>
      <c r="E264" s="124" t="s">
        <v>617</v>
      </c>
      <c r="F264" s="125" t="s">
        <v>618</v>
      </c>
      <c r="G264" s="126" t="s">
        <v>609</v>
      </c>
      <c r="H264" s="127">
        <v>4</v>
      </c>
      <c r="I264" s="128"/>
      <c r="J264" s="129">
        <f>ROUND(I264*H264,2)</f>
        <v>0</v>
      </c>
      <c r="K264" s="125" t="s">
        <v>641</v>
      </c>
      <c r="L264" s="30"/>
      <c r="M264" s="130" t="s">
        <v>1</v>
      </c>
      <c r="N264" s="131" t="s">
        <v>43</v>
      </c>
      <c r="P264" s="132">
        <f>O264*H264</f>
        <v>0</v>
      </c>
      <c r="Q264" s="132">
        <v>0</v>
      </c>
      <c r="R264" s="132">
        <f>Q264*H264</f>
        <v>0</v>
      </c>
      <c r="S264" s="132">
        <v>0</v>
      </c>
      <c r="T264" s="133">
        <f>S264*H264</f>
        <v>0</v>
      </c>
      <c r="AR264" s="134" t="s">
        <v>112</v>
      </c>
      <c r="AT264" s="134" t="s">
        <v>108</v>
      </c>
      <c r="AU264" s="134" t="s">
        <v>85</v>
      </c>
      <c r="AY264" s="15" t="s">
        <v>107</v>
      </c>
      <c r="BE264" s="135">
        <f>IF(N264="základní",J264,0)</f>
        <v>0</v>
      </c>
      <c r="BF264" s="135">
        <f>IF(N264="snížená",J264,0)</f>
        <v>0</v>
      </c>
      <c r="BG264" s="135">
        <f>IF(N264="zákl. přenesená",J264,0)</f>
        <v>0</v>
      </c>
      <c r="BH264" s="135">
        <f>IF(N264="sníž. přenesená",J264,0)</f>
        <v>0</v>
      </c>
      <c r="BI264" s="135">
        <f>IF(N264="nulová",J264,0)</f>
        <v>0</v>
      </c>
      <c r="BJ264" s="15" t="s">
        <v>83</v>
      </c>
      <c r="BK264" s="135">
        <f>ROUND(I264*H264,2)</f>
        <v>0</v>
      </c>
      <c r="BL264" s="15" t="s">
        <v>112</v>
      </c>
      <c r="BM264" s="134" t="s">
        <v>619</v>
      </c>
    </row>
    <row r="265" spans="2:65" s="1" customFormat="1" ht="24.2" customHeight="1">
      <c r="B265" s="30"/>
      <c r="C265" s="123" t="s">
        <v>620</v>
      </c>
      <c r="D265" s="123" t="s">
        <v>108</v>
      </c>
      <c r="E265" s="124" t="s">
        <v>621</v>
      </c>
      <c r="F265" s="125" t="s">
        <v>622</v>
      </c>
      <c r="G265" s="126" t="s">
        <v>154</v>
      </c>
      <c r="H265" s="127">
        <v>30</v>
      </c>
      <c r="I265" s="128"/>
      <c r="J265" s="129">
        <f>ROUND(I265*H265,2)</f>
        <v>0</v>
      </c>
      <c r="K265" s="125" t="s">
        <v>641</v>
      </c>
      <c r="L265" s="30"/>
      <c r="M265" s="130" t="s">
        <v>1</v>
      </c>
      <c r="N265" s="131" t="s">
        <v>43</v>
      </c>
      <c r="P265" s="132">
        <f>O265*H265</f>
        <v>0</v>
      </c>
      <c r="Q265" s="132">
        <v>0</v>
      </c>
      <c r="R265" s="132">
        <f>Q265*H265</f>
        <v>0</v>
      </c>
      <c r="S265" s="132">
        <v>0</v>
      </c>
      <c r="T265" s="133">
        <f>S265*H265</f>
        <v>0</v>
      </c>
      <c r="AR265" s="134" t="s">
        <v>112</v>
      </c>
      <c r="AT265" s="134" t="s">
        <v>108</v>
      </c>
      <c r="AU265" s="134" t="s">
        <v>85</v>
      </c>
      <c r="AY265" s="15" t="s">
        <v>107</v>
      </c>
      <c r="BE265" s="135">
        <f>IF(N265="základní",J265,0)</f>
        <v>0</v>
      </c>
      <c r="BF265" s="135">
        <f>IF(N265="snížená",J265,0)</f>
        <v>0</v>
      </c>
      <c r="BG265" s="135">
        <f>IF(N265="zákl. přenesená",J265,0)</f>
        <v>0</v>
      </c>
      <c r="BH265" s="135">
        <f>IF(N265="sníž. přenesená",J265,0)</f>
        <v>0</v>
      </c>
      <c r="BI265" s="135">
        <f>IF(N265="nulová",J265,0)</f>
        <v>0</v>
      </c>
      <c r="BJ265" s="15" t="s">
        <v>83</v>
      </c>
      <c r="BK265" s="135">
        <f>ROUND(I265*H265,2)</f>
        <v>0</v>
      </c>
      <c r="BL265" s="15" t="s">
        <v>112</v>
      </c>
      <c r="BM265" s="134" t="s">
        <v>623</v>
      </c>
    </row>
    <row r="266" spans="2:65" s="11" customFormat="1" ht="22.9" customHeight="1">
      <c r="B266" s="113"/>
      <c r="D266" s="114" t="s">
        <v>77</v>
      </c>
      <c r="E266" s="154" t="s">
        <v>624</v>
      </c>
      <c r="F266" s="154" t="s">
        <v>625</v>
      </c>
      <c r="I266" s="116"/>
      <c r="J266" s="155">
        <f>BK266</f>
        <v>0</v>
      </c>
      <c r="L266" s="113"/>
      <c r="M266" s="118"/>
      <c r="P266" s="119">
        <f>SUM(P267:P269)</f>
        <v>0</v>
      </c>
      <c r="R266" s="119">
        <f>SUM(R267:R269)</f>
        <v>0</v>
      </c>
      <c r="T266" s="120">
        <f>SUM(T267:T269)</f>
        <v>0</v>
      </c>
      <c r="AR266" s="114" t="s">
        <v>83</v>
      </c>
      <c r="AT266" s="121" t="s">
        <v>77</v>
      </c>
      <c r="AU266" s="121" t="s">
        <v>83</v>
      </c>
      <c r="AY266" s="114" t="s">
        <v>107</v>
      </c>
      <c r="BK266" s="122">
        <f>SUM(BK267:BK269)</f>
        <v>0</v>
      </c>
    </row>
    <row r="267" spans="2:65" s="1" customFormat="1" ht="16.5" customHeight="1">
      <c r="B267" s="30"/>
      <c r="C267" s="123" t="s">
        <v>626</v>
      </c>
      <c r="D267" s="123" t="s">
        <v>108</v>
      </c>
      <c r="E267" s="124" t="s">
        <v>627</v>
      </c>
      <c r="F267" s="125" t="s">
        <v>625</v>
      </c>
      <c r="G267" s="126" t="s">
        <v>628</v>
      </c>
      <c r="H267" s="127">
        <v>10</v>
      </c>
      <c r="I267" s="128"/>
      <c r="J267" s="129">
        <f>ROUND(I267*H267,2)</f>
        <v>0</v>
      </c>
      <c r="K267" s="125" t="s">
        <v>641</v>
      </c>
      <c r="L267" s="30"/>
      <c r="M267" s="130" t="s">
        <v>1</v>
      </c>
      <c r="N267" s="131" t="s">
        <v>43</v>
      </c>
      <c r="P267" s="132">
        <f>O267*H267</f>
        <v>0</v>
      </c>
      <c r="Q267" s="132">
        <v>0</v>
      </c>
      <c r="R267" s="132">
        <f>Q267*H267</f>
        <v>0</v>
      </c>
      <c r="S267" s="132">
        <v>0</v>
      </c>
      <c r="T267" s="133">
        <f>S267*H267</f>
        <v>0</v>
      </c>
      <c r="AR267" s="134" t="s">
        <v>112</v>
      </c>
      <c r="AT267" s="134" t="s">
        <v>108</v>
      </c>
      <c r="AU267" s="134" t="s">
        <v>85</v>
      </c>
      <c r="AY267" s="15" t="s">
        <v>107</v>
      </c>
      <c r="BE267" s="135">
        <f>IF(N267="základní",J267,0)</f>
        <v>0</v>
      </c>
      <c r="BF267" s="135">
        <f>IF(N267="snížená",J267,0)</f>
        <v>0</v>
      </c>
      <c r="BG267" s="135">
        <f>IF(N267="zákl. přenesená",J267,0)</f>
        <v>0</v>
      </c>
      <c r="BH267" s="135">
        <f>IF(N267="sníž. přenesená",J267,0)</f>
        <v>0</v>
      </c>
      <c r="BI267" s="135">
        <f>IF(N267="nulová",J267,0)</f>
        <v>0</v>
      </c>
      <c r="BJ267" s="15" t="s">
        <v>83</v>
      </c>
      <c r="BK267" s="135">
        <f>ROUND(I267*H267,2)</f>
        <v>0</v>
      </c>
      <c r="BL267" s="15" t="s">
        <v>112</v>
      </c>
      <c r="BM267" s="134" t="s">
        <v>629</v>
      </c>
    </row>
    <row r="268" spans="2:65" s="1" customFormat="1" ht="24.2" customHeight="1">
      <c r="B268" s="30"/>
      <c r="C268" s="123" t="s">
        <v>630</v>
      </c>
      <c r="D268" s="123" t="s">
        <v>108</v>
      </c>
      <c r="E268" s="124" t="s">
        <v>631</v>
      </c>
      <c r="F268" s="125" t="s">
        <v>632</v>
      </c>
      <c r="G268" s="126" t="s">
        <v>628</v>
      </c>
      <c r="H268" s="127">
        <v>5</v>
      </c>
      <c r="I268" s="128"/>
      <c r="J268" s="129">
        <f>ROUND(I268*H268,2)</f>
        <v>0</v>
      </c>
      <c r="K268" s="125" t="s">
        <v>641</v>
      </c>
      <c r="L268" s="30"/>
      <c r="M268" s="130" t="s">
        <v>1</v>
      </c>
      <c r="N268" s="131" t="s">
        <v>43</v>
      </c>
      <c r="P268" s="132">
        <f>O268*H268</f>
        <v>0</v>
      </c>
      <c r="Q268" s="132">
        <v>0</v>
      </c>
      <c r="R268" s="132">
        <f>Q268*H268</f>
        <v>0</v>
      </c>
      <c r="S268" s="132">
        <v>0</v>
      </c>
      <c r="T268" s="133">
        <f>S268*H268</f>
        <v>0</v>
      </c>
      <c r="AR268" s="134" t="s">
        <v>112</v>
      </c>
      <c r="AT268" s="134" t="s">
        <v>108</v>
      </c>
      <c r="AU268" s="134" t="s">
        <v>85</v>
      </c>
      <c r="AY268" s="15" t="s">
        <v>107</v>
      </c>
      <c r="BE268" s="135">
        <f>IF(N268="základní",J268,0)</f>
        <v>0</v>
      </c>
      <c r="BF268" s="135">
        <f>IF(N268="snížená",J268,0)</f>
        <v>0</v>
      </c>
      <c r="BG268" s="135">
        <f>IF(N268="zákl. přenesená",J268,0)</f>
        <v>0</v>
      </c>
      <c r="BH268" s="135">
        <f>IF(N268="sníž. přenesená",J268,0)</f>
        <v>0</v>
      </c>
      <c r="BI268" s="135">
        <f>IF(N268="nulová",J268,0)</f>
        <v>0</v>
      </c>
      <c r="BJ268" s="15" t="s">
        <v>83</v>
      </c>
      <c r="BK268" s="135">
        <f>ROUND(I268*H268,2)</f>
        <v>0</v>
      </c>
      <c r="BL268" s="15" t="s">
        <v>112</v>
      </c>
      <c r="BM268" s="134" t="s">
        <v>633</v>
      </c>
    </row>
    <row r="269" spans="2:65" s="1" customFormat="1" ht="78">
      <c r="B269" s="30"/>
      <c r="D269" s="136" t="s">
        <v>114</v>
      </c>
      <c r="F269" s="137" t="s">
        <v>634</v>
      </c>
      <c r="I269" s="138"/>
      <c r="L269" s="30"/>
      <c r="M269" s="166"/>
      <c r="N269" s="167"/>
      <c r="O269" s="167"/>
      <c r="P269" s="167"/>
      <c r="Q269" s="167"/>
      <c r="R269" s="167"/>
      <c r="S269" s="167"/>
      <c r="T269" s="168"/>
      <c r="AT269" s="15" t="s">
        <v>114</v>
      </c>
      <c r="AU269" s="15" t="s">
        <v>85</v>
      </c>
    </row>
    <row r="270" spans="2:65" s="1" customFormat="1" ht="6.95" customHeight="1">
      <c r="B270" s="42"/>
      <c r="C270" s="43"/>
      <c r="D270" s="43"/>
      <c r="E270" s="43"/>
      <c r="F270" s="43"/>
      <c r="G270" s="43"/>
      <c r="H270" s="43"/>
      <c r="I270" s="43"/>
      <c r="J270" s="43"/>
      <c r="K270" s="43"/>
      <c r="L270" s="30"/>
    </row>
  </sheetData>
  <sheetProtection algorithmName="SHA-512" hashValue="7DpulYKCv8RbUp/bxMOEHboKRbWZfftnrpRnKm/AcHl5F+1llSu+SRatTStaI/4kEPK+sCMDR7RXbuv6dF3NtQ==" saltValue="PXH0UjT7OCRcltWlkksPSQ==" spinCount="100000" sheet="1" formatColumns="0" formatRows="0" autoFilter="0"/>
  <autoFilter ref="C116:K269" xr:uid="{00000000-0009-0000-0000-000001000000}"/>
  <mergeCells count="6">
    <mergeCell ref="E109:H109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Pravidelná servi...</vt:lpstr>
      <vt:lpstr>'OR_PHA - Pravidelná servi...'!Názvy_tisku</vt:lpstr>
      <vt:lpstr>'Rekapitulace stavby'!Názvy_tisku</vt:lpstr>
      <vt:lpstr>'OR_PHA - Pravidelná servi...'!Oblast_tisku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dcterms:created xsi:type="dcterms:W3CDTF">2025-09-08T12:04:53Z</dcterms:created>
  <dcterms:modified xsi:type="dcterms:W3CDTF">2025-09-12T12:28:50Z</dcterms:modified>
</cp:coreProperties>
</file>